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date1904="1" codeName="ThisWorkbook" hidePivotFieldList="1"/>
  <bookViews>
    <workbookView xWindow="65521" yWindow="65521" windowWidth="4770" windowHeight="5085" tabRatio="895" activeTab="0"/>
  </bookViews>
  <sheets>
    <sheet name="Saisie-client" sheetId="1" r:id="rId1"/>
    <sheet name="Saisie-chiffres" sheetId="2" r:id="rId2"/>
    <sheet name="Recap-TVA" sheetId="3" r:id="rId3"/>
    <sheet name="G.50-1" sheetId="4" r:id="rId4"/>
    <sheet name="G.50-2" sheetId="5" r:id="rId5"/>
    <sheet name="G.50-3" sheetId="6" r:id="rId6"/>
    <sheet name="Rs" sheetId="7" state="hidden" r:id="rId7"/>
    <sheet name="Ref" sheetId="8" state="hidden" r:id="rId8"/>
  </sheets>
  <definedNames>
    <definedName name="_xlnm._FilterDatabase" localSheetId="1" hidden="1">'Saisie-chiffres'!$A$5:$B$80</definedName>
    <definedName name="_xlnm.Print_Area" localSheetId="3">'G.50-1'!$A$2:$M$39</definedName>
    <definedName name="_xlnm.Print_Area" localSheetId="4">'G.50-2'!$A$3:$K$31</definedName>
    <definedName name="_xlnm.Print_Area" localSheetId="5">'G.50-3'!$A$1:$L$43</definedName>
  </definedNames>
  <calcPr fullCalcOnLoad="1" fullPrecision="0"/>
</workbook>
</file>

<file path=xl/comments1.xml><?xml version="1.0" encoding="utf-8"?>
<comments xmlns="http://schemas.openxmlformats.org/spreadsheetml/2006/main">
  <authors>
    <author>BK</author>
  </authors>
  <commentList>
    <comment ref="A1" authorId="0">
      <text>
        <r>
          <rPr>
            <b/>
            <sz val="8.5"/>
            <rFont val="Tahoma"/>
            <family val="2"/>
          </rPr>
          <t xml:space="preserve">Application G 50
</t>
        </r>
        <r>
          <rPr>
            <sz val="8.5"/>
            <rFont val="Tahoma"/>
            <family val="2"/>
          </rPr>
          <t xml:space="preserve">Cette application permet d'éditer la déclaration G 50. Cette déclaration est constituée par les feuilles P1, P2 et P3 du présent Classeur. 
</t>
        </r>
        <r>
          <rPr>
            <b/>
            <sz val="8.5"/>
            <rFont val="Tahoma"/>
            <family val="2"/>
          </rPr>
          <t>Pour utiliser cette application  :</t>
        </r>
        <r>
          <rPr>
            <sz val="8.5"/>
            <rFont val="Tahoma"/>
            <family val="2"/>
          </rPr>
          <t xml:space="preserve">
</t>
        </r>
        <r>
          <rPr>
            <b/>
            <sz val="8.5"/>
            <rFont val="Tahoma"/>
            <family val="2"/>
          </rPr>
          <t>A) Pour une première utilisation</t>
        </r>
        <r>
          <rPr>
            <sz val="8.5"/>
            <rFont val="Tahoma"/>
            <family val="2"/>
          </rPr>
          <t xml:space="preserve">
Remplir les donnés relatives à l'identification de l'entreprise dans la Feuille ID – 
Dans la feuille PCN, saisir les n° de comptes utilisés pour chaque rubrique de la déclaration. Ceci vous permettra d’éditer automatiquement dans la feuille « Ecrit » l’écriture comptable pour le  mois.
</t>
        </r>
        <r>
          <rPr>
            <b/>
            <sz val="8.5"/>
            <rFont val="Tahoma"/>
            <family val="2"/>
          </rPr>
          <t>B) Par la suite</t>
        </r>
        <r>
          <rPr>
            <sz val="8.5"/>
            <rFont val="Tahoma"/>
            <family val="2"/>
          </rPr>
          <t xml:space="preserve">
Pour saisir les donnés relatives à votre déclaration, utiliser la feuille «  Saisie  ». Lorsque vous aurez renseigné cette feuille, la déclaration (feuilles P1, P2 et P3) est automatiquement calculée. Vous pouvez l’imprimer sur format 21 / 29.7 ou un autre si vous le désirez. 
Après avoir contrôlé celle-ci, dans la feuille "saisie" cliquez sur le bouton « Arch » pour archiver votre déclaration. Cette opération transfert les données dans la feuille « Jal » qui constitue le journal de toutes les déclarations de l’année. 
La feuille « Tot_an », donne les montants cumulés de toutes les déclarations de l’année.
La feuille « Tab », vous présente un tableau croisé qui vous permet de voir les chiffres déclarés pour un mois donné.
En fin d’année faites une copie de l’application qui servira d’archive, remettez en suite à zéro votre application ( bouton «  remettre à zéro » de la feuille « ID »)</t>
        </r>
        <r>
          <rPr>
            <sz val="9"/>
            <rFont val="Tahoma"/>
            <family val="2"/>
          </rPr>
          <t xml:space="preserve">
</t>
        </r>
      </text>
    </comment>
  </commentList>
</comments>
</file>

<file path=xl/comments2.xml><?xml version="1.0" encoding="utf-8"?>
<comments xmlns="http://schemas.openxmlformats.org/spreadsheetml/2006/main">
  <authors>
    <author>K.BELAMIRI</author>
  </authors>
  <commentList>
    <comment ref="A5" authorId="0">
      <text>
        <r>
          <rPr>
            <b/>
            <sz val="8"/>
            <rFont val="Tahoma"/>
            <family val="2"/>
          </rPr>
          <t xml:space="preserve">
    K.BELAMIRI:</t>
        </r>
        <r>
          <rPr>
            <sz val="8"/>
            <rFont val="Tahoma"/>
            <family val="2"/>
          </rPr>
          <t xml:space="preserve">
    Dans cette colonne taper :
    </t>
        </r>
        <r>
          <rPr>
            <b/>
            <sz val="8"/>
            <rFont val="Tahoma"/>
            <family val="2"/>
          </rPr>
          <t xml:space="preserve">    A    </t>
        </r>
        <r>
          <rPr>
            <sz val="8"/>
            <rFont val="Tahoma"/>
            <family val="2"/>
          </rPr>
          <t xml:space="preserve">: si Applicable
       </t>
        </r>
        <r>
          <rPr>
            <b/>
            <sz val="8"/>
            <rFont val="Tahoma"/>
            <family val="2"/>
          </rPr>
          <t xml:space="preserve">NA  </t>
        </r>
        <r>
          <rPr>
            <sz val="8"/>
            <rFont val="Tahoma"/>
            <family val="2"/>
          </rPr>
          <t>: si Non Applicable.
    De cette façon, en appelant une 
    rubrique (par le bouton "Impôt"),
     l'affichage pourra concerner
     uniquement sur ce que vous aurez
    déféni comme étant applicable.</t>
        </r>
      </text>
    </comment>
    <comment ref="B4" authorId="0">
      <text>
        <r>
          <rPr>
            <sz val="8"/>
            <rFont val="Tahoma"/>
            <family val="2"/>
          </rPr>
          <t xml:space="preserve">
</t>
        </r>
        <r>
          <rPr>
            <b/>
            <u val="single"/>
            <sz val="8"/>
            <rFont val="Tahoma"/>
            <family val="2"/>
          </rPr>
          <t xml:space="preserve">Si paiement par trimestre : </t>
        </r>
        <r>
          <rPr>
            <sz val="8"/>
            <rFont val="Tahoma"/>
            <family val="2"/>
          </rPr>
          <t xml:space="preserve">
Saisir le chiffre correspondant au trimestre ou, 0 (zéro) si paiement mensuel.
</t>
        </r>
      </text>
    </comment>
    <comment ref="B3" authorId="0">
      <text>
        <r>
          <rPr>
            <sz val="8"/>
            <rFont val="Tahoma"/>
            <family val="2"/>
          </rPr>
          <t xml:space="preserve">
</t>
        </r>
        <r>
          <rPr>
            <b/>
            <u val="single"/>
            <sz val="8"/>
            <rFont val="Tahoma"/>
            <family val="2"/>
          </rPr>
          <t xml:space="preserve">Si paiement par trimestre : </t>
        </r>
        <r>
          <rPr>
            <sz val="8"/>
            <rFont val="Tahoma"/>
            <family val="2"/>
          </rPr>
          <t xml:space="preserve">
Saisir le chiffre correspondant au moie ou, 0 (zéro) si paiement trimestriel.
</t>
        </r>
      </text>
    </comment>
    <comment ref="A7" authorId="0">
      <text>
        <r>
          <rPr>
            <b/>
            <sz val="8"/>
            <rFont val="Tahoma"/>
            <family val="2"/>
          </rPr>
          <t>K.BELAMIRI:</t>
        </r>
        <r>
          <rPr>
            <sz val="8"/>
            <rFont val="Tahoma"/>
            <family val="2"/>
          </rPr>
          <t xml:space="preserve">
    Dans cette colonne taper :
        A    : si Applicable
       NA  : si Non Applicable.
    De cette façon, en appelant une 
    rubrique (par le bouton "Impôt"),
     l'affichage pourra concerner
     uniquement sur ce que vous aurez
    déféni comme étant applicable.</t>
        </r>
      </text>
    </comment>
    <comment ref="D42" authorId="0">
      <text>
        <r>
          <rPr>
            <b/>
            <sz val="8"/>
            <rFont val="Tahoma"/>
            <family val="2"/>
          </rPr>
          <t>K.BELAMIRI:</t>
        </r>
        <r>
          <rPr>
            <sz val="8"/>
            <rFont val="Tahoma"/>
            <family val="2"/>
          </rPr>
          <t xml:space="preserve">
Ecart de TVA collectée -
Un léger écart est normal.
 Il s'explique par le fait que sur la déclaration  la TVA est calculée sur des montants globaux.</t>
        </r>
      </text>
    </comment>
  </commentList>
</comments>
</file>

<file path=xl/sharedStrings.xml><?xml version="1.0" encoding="utf-8"?>
<sst xmlns="http://schemas.openxmlformats.org/spreadsheetml/2006/main" count="553" uniqueCount="354">
  <si>
    <t>Total</t>
  </si>
  <si>
    <t>Droits</t>
  </si>
  <si>
    <t>Déductions</t>
  </si>
  <si>
    <t>Prestations</t>
  </si>
  <si>
    <t>Autres</t>
  </si>
  <si>
    <t>TOTAL</t>
  </si>
  <si>
    <t>TVAC</t>
  </si>
  <si>
    <t>TAP</t>
  </si>
  <si>
    <t>Brut</t>
  </si>
  <si>
    <t>Réfaction</t>
  </si>
  <si>
    <t>Exonéré</t>
  </si>
  <si>
    <t>Base</t>
  </si>
  <si>
    <t>VF</t>
  </si>
  <si>
    <t>C</t>
  </si>
  <si>
    <t>Dû</t>
  </si>
  <si>
    <t>AP</t>
  </si>
  <si>
    <t>Tbre</t>
  </si>
  <si>
    <t>Mois</t>
  </si>
  <si>
    <t xml:space="preserve">Nature </t>
  </si>
  <si>
    <t>Code</t>
  </si>
  <si>
    <t>Chiffre d'affaires</t>
  </si>
  <si>
    <t>Imposable</t>
  </si>
  <si>
    <t>Taux</t>
  </si>
  <si>
    <t>Montant à</t>
  </si>
  <si>
    <t>IRG/Salaires</t>
  </si>
  <si>
    <t xml:space="preserve">Autres </t>
  </si>
  <si>
    <t xml:space="preserve">retenues </t>
  </si>
  <si>
    <t>IRG</t>
  </si>
  <si>
    <t>Retenues</t>
  </si>
  <si>
    <t>IBS</t>
  </si>
  <si>
    <t>Droit de</t>
  </si>
  <si>
    <t>Timbre</t>
  </si>
  <si>
    <t>B</t>
  </si>
  <si>
    <t>Montant des</t>
  </si>
  <si>
    <t>droits (en DA)</t>
  </si>
  <si>
    <t>MONTANT</t>
  </si>
  <si>
    <t>- Total des droits dus</t>
  </si>
  <si>
    <t>- Total des déductions</t>
  </si>
  <si>
    <t xml:space="preserve">  Régularisation du prorata</t>
  </si>
  <si>
    <t xml:space="preserve">  (art.40 CTCA)</t>
  </si>
  <si>
    <t>Les chiffres d'affaires et les revenus sont inscrits</t>
  </si>
  <si>
    <t>Exemple 325.626 DA = 325.620</t>
  </si>
  <si>
    <t>TAXE SUR LA VALEUR AJOUTEE</t>
  </si>
  <si>
    <t>A/ Chiffres d'affaires imposables</t>
  </si>
  <si>
    <t xml:space="preserve"> Opérations de banques et assurances</t>
  </si>
  <si>
    <t xml:space="preserve"> Débits de boissons</t>
  </si>
  <si>
    <t xml:space="preserve"> Tabacs et allumettes</t>
  </si>
  <si>
    <t xml:space="preserve"> B/ Déductions à opérer</t>
  </si>
  <si>
    <t>C/ TVA à Payer</t>
  </si>
  <si>
    <t xml:space="preserve"> Précompte antérieur</t>
  </si>
  <si>
    <t>- Reversement (art.40 CTCA)</t>
  </si>
  <si>
    <t>C/500026/A</t>
  </si>
  <si>
    <t>C/201001/M1</t>
  </si>
  <si>
    <t>C/201001/M2 et 3</t>
  </si>
  <si>
    <t>C/……………</t>
  </si>
  <si>
    <t>Eenregistrée le :</t>
  </si>
  <si>
    <t>CA imposable</t>
  </si>
  <si>
    <t xml:space="preserve">TAP - Réfactions </t>
  </si>
  <si>
    <t xml:space="preserve">Chiffre d'affaires </t>
  </si>
  <si>
    <t xml:space="preserve">Avec réfaction de </t>
  </si>
  <si>
    <t>Sans réfaction</t>
  </si>
  <si>
    <t>Exonérées</t>
  </si>
  <si>
    <t>Montant</t>
  </si>
  <si>
    <t>Nature des opérations</t>
  </si>
  <si>
    <t>Téléphone et telex</t>
  </si>
  <si>
    <t xml:space="preserve"> Autres prestations de services</t>
  </si>
  <si>
    <t xml:space="preserve"> Prestations de téléphone et télex</t>
  </si>
  <si>
    <t>en dinars, le dernier chiffre étant ramené au zéro</t>
  </si>
  <si>
    <t>A</t>
  </si>
  <si>
    <t>NA</t>
  </si>
  <si>
    <t xml:space="preserve">               </t>
  </si>
  <si>
    <t>Identification de l'entreprise</t>
  </si>
  <si>
    <t>Dénomination</t>
  </si>
  <si>
    <t>Activités</t>
  </si>
  <si>
    <t>Adresse</t>
  </si>
  <si>
    <t>Identifiant</t>
  </si>
  <si>
    <t>Art d'imp.</t>
  </si>
  <si>
    <t>Cde activité</t>
  </si>
  <si>
    <t>Forme juridique</t>
  </si>
  <si>
    <t xml:space="preserve"> Régularisation du prorata</t>
  </si>
  <si>
    <t xml:space="preserve"> Autres déductions</t>
  </si>
  <si>
    <t xml:space="preserve"> Reversement (art.40 CTCA)</t>
  </si>
  <si>
    <t>TVA DR</t>
  </si>
  <si>
    <t>Versement forfaitaire</t>
  </si>
  <si>
    <t>RS IRG</t>
  </si>
  <si>
    <t>RS IBS</t>
  </si>
  <si>
    <t>Retenues à la source IRG</t>
  </si>
  <si>
    <t>Retenues à la source IBS</t>
  </si>
  <si>
    <t xml:space="preserve"> Traitements, salaires</t>
  </si>
  <si>
    <t>A payer</t>
  </si>
  <si>
    <t>Droit de timbre</t>
  </si>
  <si>
    <t>Bons de caisse anonymes</t>
  </si>
  <si>
    <t>Acptes provisionnels</t>
  </si>
  <si>
    <t>DIRECTION GENERALE DES IMPOTS</t>
  </si>
  <si>
    <t>OU PAR VOIE DE RETENUE A LA SOURCE</t>
  </si>
  <si>
    <t>DECLARATION TENANT LIEU DE BORDEREAU-AVIS DE VERSEMENT</t>
  </si>
  <si>
    <t>Trim</t>
  </si>
  <si>
    <t>Inspection</t>
  </si>
  <si>
    <t>Recette</t>
  </si>
  <si>
    <t>Commune</t>
  </si>
  <si>
    <t>Revenu imposable</t>
  </si>
  <si>
    <t>Barème</t>
  </si>
  <si>
    <t>des impôts</t>
  </si>
  <si>
    <t>Déductions - Reversements</t>
  </si>
  <si>
    <t>Reversements</t>
  </si>
  <si>
    <t>A rappeler</t>
  </si>
  <si>
    <t>obligatoirement</t>
  </si>
  <si>
    <t xml:space="preserve"> Opérations imposables</t>
  </si>
  <si>
    <t xml:space="preserve"> Affaires bénéficiant d'une réfaction de </t>
  </si>
  <si>
    <t xml:space="preserve"> Affaires sans réfaction</t>
  </si>
  <si>
    <t xml:space="preserve"> Affaires exonérées</t>
  </si>
  <si>
    <t xml:space="preserve"> Catégories de revenus soumis à une retenue à la source</t>
  </si>
  <si>
    <r>
      <t xml:space="preserve"> IRG </t>
    </r>
    <r>
      <rPr>
        <sz val="9"/>
        <rFont val="Geneva"/>
        <family val="0"/>
      </rPr>
      <t>/ Traitements,salaires, pensions et rentes viagères</t>
    </r>
  </si>
  <si>
    <r>
      <t xml:space="preserve"> IRG</t>
    </r>
    <r>
      <rPr>
        <sz val="9"/>
        <rFont val="Geneva"/>
        <family val="0"/>
      </rPr>
      <t xml:space="preserve"> / RCDC (titres nominatifs)</t>
    </r>
  </si>
  <si>
    <r>
      <t xml:space="preserve"> IRG</t>
    </r>
    <r>
      <rPr>
        <sz val="9"/>
        <rFont val="Geneva"/>
        <family val="0"/>
      </rPr>
      <t xml:space="preserve"> / Bénéfices distribués par les sociétés de capitaux</t>
    </r>
  </si>
  <si>
    <r>
      <t xml:space="preserve"> IRG</t>
    </r>
    <r>
      <rPr>
        <sz val="9"/>
        <rFont val="Geneva"/>
        <family val="0"/>
      </rPr>
      <t xml:space="preserve"> / Revenus des bons de caisse anonymes</t>
    </r>
  </si>
  <si>
    <r>
      <t xml:space="preserve"> IRG</t>
    </r>
    <r>
      <rPr>
        <sz val="9"/>
        <rFont val="Geneva"/>
        <family val="0"/>
      </rPr>
      <t xml:space="preserve"> / Autres retenues à la source</t>
    </r>
  </si>
  <si>
    <r>
      <t xml:space="preserve"> IBS</t>
    </r>
    <r>
      <rPr>
        <sz val="9"/>
        <rFont val="Geneva"/>
        <family val="0"/>
      </rPr>
      <t xml:space="preserve"> / Autres retenues à la source</t>
    </r>
  </si>
  <si>
    <t xml:space="preserve">  (1) Joindre relevé détaillé des retenues</t>
  </si>
  <si>
    <t xml:space="preserve"> 1 - TAP</t>
  </si>
  <si>
    <t xml:space="preserve"> 2 - AP/IBS</t>
  </si>
  <si>
    <t xml:space="preserve"> déclaration conforme</t>
  </si>
  <si>
    <t xml:space="preserve"> Le receveur des impôts</t>
  </si>
  <si>
    <r>
      <t xml:space="preserve"> TVA / </t>
    </r>
    <r>
      <rPr>
        <b/>
        <sz val="8"/>
        <rFont val="Geneva"/>
        <family val="0"/>
      </rPr>
      <t>factures annulées</t>
    </r>
    <r>
      <rPr>
        <sz val="8"/>
        <rFont val="Geneva"/>
        <family val="0"/>
      </rPr>
      <t xml:space="preserve"> ou imp (art.18 CTCA)</t>
    </r>
  </si>
  <si>
    <t>TOTAL A RAPPELER  (C)</t>
  </si>
  <si>
    <t xml:space="preserve"> Spectacles jeux divertis autres</t>
  </si>
  <si>
    <r>
      <t xml:space="preserve"> TVA / achats </t>
    </r>
    <r>
      <rPr>
        <b/>
        <sz val="8"/>
        <rFont val="Geneva"/>
        <family val="0"/>
      </rPr>
      <t>biens amortissables</t>
    </r>
    <r>
      <rPr>
        <sz val="8"/>
        <rFont val="Geneva"/>
        <family val="0"/>
      </rPr>
      <t xml:space="preserve"> </t>
    </r>
    <r>
      <rPr>
        <sz val="6"/>
        <rFont val="Geneva"/>
        <family val="0"/>
      </rPr>
      <t>(art.38 CTCA)</t>
    </r>
  </si>
  <si>
    <r>
      <t xml:space="preserve"> Autres déductions</t>
    </r>
    <r>
      <rPr>
        <sz val="6"/>
        <rFont val="Geneva"/>
        <family val="0"/>
      </rPr>
      <t xml:space="preserve"> (Notification de précomptes, etc.)</t>
    </r>
  </si>
  <si>
    <r>
      <t xml:space="preserve"> TVA / </t>
    </r>
    <r>
      <rPr>
        <b/>
        <sz val="8"/>
        <rFont val="Geneva"/>
        <family val="0"/>
      </rPr>
      <t>achats</t>
    </r>
    <r>
      <rPr>
        <sz val="8"/>
        <rFont val="Geneva"/>
        <family val="0"/>
      </rPr>
      <t xml:space="preserve"> de matières et </t>
    </r>
    <r>
      <rPr>
        <b/>
        <sz val="8"/>
        <rFont val="Geneva"/>
        <family val="0"/>
      </rPr>
      <t>services</t>
    </r>
    <r>
      <rPr>
        <sz val="8"/>
        <rFont val="Geneva"/>
        <family val="0"/>
      </rPr>
      <t xml:space="preserve"> </t>
    </r>
    <r>
      <rPr>
        <sz val="6"/>
        <rFont val="Geneva"/>
        <family val="0"/>
      </rPr>
      <t>(art.29 CTCA)</t>
    </r>
  </si>
  <si>
    <r>
      <t xml:space="preserve"> Régularisation </t>
    </r>
    <r>
      <rPr>
        <b/>
        <sz val="8"/>
        <rFont val="Geneva"/>
        <family val="0"/>
      </rPr>
      <t>prorata</t>
    </r>
    <r>
      <rPr>
        <sz val="8"/>
        <rFont val="Geneva"/>
        <family val="0"/>
      </rPr>
      <t xml:space="preserve"> déduction (art.40 CTCA)</t>
    </r>
  </si>
  <si>
    <t>(A porter dans cadre récapitulation)</t>
  </si>
  <si>
    <t>A PAYER au titre du mois (C-B)</t>
  </si>
  <si>
    <t xml:space="preserve">  PRECOMPTE à reporter(B-C)</t>
  </si>
  <si>
    <t>Travaux immobiliers</t>
  </si>
  <si>
    <t>Production biens, denrées</t>
  </si>
  <si>
    <t>Traitements,salaires</t>
  </si>
  <si>
    <t>Autres retenues</t>
  </si>
  <si>
    <t>EE - Prest. Serv - (1)</t>
  </si>
  <si>
    <t>IBS de l'exercice n - 1</t>
  </si>
  <si>
    <t>Hors échéance</t>
  </si>
  <si>
    <t>Acomptes versés</t>
  </si>
  <si>
    <t>IBS dû</t>
  </si>
  <si>
    <t>Solde</t>
  </si>
  <si>
    <t>0prations imposables</t>
  </si>
  <si>
    <t>Liquidation  (20/04)</t>
  </si>
  <si>
    <t>An</t>
  </si>
  <si>
    <t>Saisir les données du mois</t>
  </si>
  <si>
    <t>Recap annuelle</t>
  </si>
  <si>
    <t>Déclaration du mois</t>
  </si>
  <si>
    <t>Journal des déclarations</t>
  </si>
  <si>
    <t>M E N U</t>
  </si>
  <si>
    <t>D I W</t>
  </si>
  <si>
    <t>Ecriture comptable</t>
  </si>
  <si>
    <t>Comptes à utiliser</t>
  </si>
  <si>
    <t xml:space="preserve"> Article d'imposition</t>
  </si>
  <si>
    <t>Novembre</t>
  </si>
  <si>
    <t>Décembre</t>
  </si>
  <si>
    <t>Mois :</t>
  </si>
  <si>
    <t>Wilaya de :</t>
  </si>
  <si>
    <t>Trimestre</t>
  </si>
  <si>
    <t>AP  / IBS</t>
  </si>
  <si>
    <t>non repris</t>
  </si>
  <si>
    <t>ci-dessus</t>
  </si>
  <si>
    <t xml:space="preserve"> Certifie sincère et véritable</t>
  </si>
  <si>
    <t xml:space="preserve"> aux documents comptables</t>
  </si>
  <si>
    <t xml:space="preserve"> le contenu de la présente</t>
  </si>
  <si>
    <t xml:space="preserve"> déclaration enregistrée</t>
  </si>
  <si>
    <t xml:space="preserve"> Payée par</t>
  </si>
  <si>
    <r>
      <t xml:space="preserve"> Reçu</t>
    </r>
    <r>
      <rPr>
        <sz val="9"/>
        <rFont val="Arial"/>
        <family val="2"/>
      </rPr>
      <t xml:space="preserve"> ce jour la présente </t>
    </r>
  </si>
  <si>
    <r>
      <t xml:space="preserve"> Prise en recette</t>
    </r>
    <r>
      <rPr>
        <sz val="9"/>
        <rFont val="Arial"/>
        <family val="2"/>
      </rPr>
      <t xml:space="preserve"> </t>
    </r>
  </si>
  <si>
    <t>………………………………………</t>
  </si>
  <si>
    <t xml:space="preserve"> sous le n° …………………..</t>
  </si>
  <si>
    <t xml:space="preserve"> A ………..…le………………</t>
  </si>
  <si>
    <t xml:space="preserve"> En numéraire……………….</t>
  </si>
  <si>
    <t xml:space="preserve"> par quit. N° …………………</t>
  </si>
  <si>
    <t>Opérations immobilières</t>
  </si>
  <si>
    <t>Ville</t>
  </si>
  <si>
    <t>Observarions éventuelles</t>
  </si>
  <si>
    <t>Échéances : 2, 5, et 10</t>
  </si>
  <si>
    <t xml:space="preserve">Pour toutes les feuilles, </t>
  </si>
  <si>
    <t>Il faut modifier uniquement</t>
  </si>
  <si>
    <t>les cellules en jaune !</t>
  </si>
  <si>
    <t>TIC</t>
  </si>
  <si>
    <t>C/201001/100</t>
  </si>
  <si>
    <t>C/201001/A.B.C</t>
  </si>
  <si>
    <t>C/201003/303/A/B</t>
  </si>
  <si>
    <t>C/201002/201</t>
  </si>
  <si>
    <t>C/201003/300/A/B/C</t>
  </si>
  <si>
    <t>Professions libérales</t>
  </si>
  <si>
    <t>Banques et assurances</t>
  </si>
  <si>
    <t>E3B12</t>
  </si>
  <si>
    <t>E3B13</t>
  </si>
  <si>
    <t>E3B21</t>
  </si>
  <si>
    <t>E3B22</t>
  </si>
  <si>
    <t>E3B23</t>
  </si>
  <si>
    <t>E3B24</t>
  </si>
  <si>
    <t>E3B25</t>
  </si>
  <si>
    <t>E3B26</t>
  </si>
  <si>
    <t>E3B28</t>
  </si>
  <si>
    <t>E3B31</t>
  </si>
  <si>
    <t>E3B32</t>
  </si>
  <si>
    <t>E3B33</t>
  </si>
  <si>
    <t>E3B34</t>
  </si>
  <si>
    <t>E3B35</t>
  </si>
  <si>
    <t>E3B36</t>
  </si>
  <si>
    <t>E3B37</t>
  </si>
  <si>
    <t>E3B91</t>
  </si>
  <si>
    <t>E3B92</t>
  </si>
  <si>
    <t>E3B93</t>
  </si>
  <si>
    <t>E3B94</t>
  </si>
  <si>
    <t>E3B95</t>
  </si>
  <si>
    <t>E3B96</t>
  </si>
  <si>
    <t>E3B11</t>
  </si>
  <si>
    <t>Consommations sur place</t>
  </si>
  <si>
    <t>C1A12</t>
  </si>
  <si>
    <t>C1A13</t>
  </si>
  <si>
    <t>C1A14</t>
  </si>
  <si>
    <t>C1A20</t>
  </si>
  <si>
    <t>E1M10</t>
  </si>
  <si>
    <t>E1M20</t>
  </si>
  <si>
    <t>E1L20</t>
  </si>
  <si>
    <t>E1L30</t>
  </si>
  <si>
    <t>E1L40</t>
  </si>
  <si>
    <t>E1L60</t>
  </si>
  <si>
    <t>E1L80</t>
  </si>
  <si>
    <t>E1M30</t>
  </si>
  <si>
    <t>E1M40</t>
  </si>
  <si>
    <t>C1A11</t>
  </si>
  <si>
    <t>Cpta</t>
  </si>
  <si>
    <t>E3B97</t>
  </si>
  <si>
    <t>E3B98</t>
  </si>
  <si>
    <t>E3B00</t>
  </si>
  <si>
    <t>E3B99</t>
  </si>
  <si>
    <t>RCDC (titres nominatifs)</t>
  </si>
  <si>
    <t>Bénéfices distribués</t>
  </si>
  <si>
    <t xml:space="preserve"> Production biens et denrées</t>
  </si>
  <si>
    <t xml:space="preserve"> Reventes en l'état</t>
  </si>
  <si>
    <t>E2E00</t>
  </si>
  <si>
    <t>Timbre de quittances</t>
  </si>
  <si>
    <t>Base AP</t>
  </si>
  <si>
    <t>Juillet</t>
  </si>
  <si>
    <t>Août</t>
  </si>
  <si>
    <t>Septembre</t>
  </si>
  <si>
    <t>Octobre</t>
  </si>
  <si>
    <t>Janvier</t>
  </si>
  <si>
    <t>Février</t>
  </si>
  <si>
    <t>Mars</t>
  </si>
  <si>
    <t>Avril</t>
  </si>
  <si>
    <t>Mai</t>
  </si>
  <si>
    <t>Juin</t>
  </si>
  <si>
    <t xml:space="preserve">Hors G50 </t>
  </si>
  <si>
    <t>Depuis 2000</t>
  </si>
  <si>
    <t>15-03, 15-06, 15-11</t>
  </si>
  <si>
    <t>Acomptes provisionnels</t>
  </si>
  <si>
    <t xml:space="preserve">Les cellules signalées par un triangle rouge comportent des commentaires, par ex. la cellule </t>
  </si>
  <si>
    <t>A1 de cette feuille. Pour afficher ceux-ci, placer le curseur de la souris au-dessus de ce triangle.</t>
  </si>
  <si>
    <t>Déclaration établie par le Cabinet comptable BOUHALI</t>
  </si>
  <si>
    <t>Article d'imposition:</t>
  </si>
  <si>
    <t>Recapitulation de la TVA à récupérer</t>
  </si>
  <si>
    <t>N°</t>
  </si>
  <si>
    <t>Désignation</t>
  </si>
  <si>
    <t>Date</t>
  </si>
  <si>
    <t>Numéro Fiscal</t>
  </si>
  <si>
    <t>N° RC</t>
  </si>
  <si>
    <t>Montant H.T</t>
  </si>
  <si>
    <t>TVA</t>
  </si>
  <si>
    <t xml:space="preserve"> Identifiant fiscal / N.I.S</t>
  </si>
  <si>
    <t>Impôts et taxes</t>
  </si>
  <si>
    <t xml:space="preserve">             Détermination des acomptes et du solde de liquidation</t>
  </si>
  <si>
    <t xml:space="preserve">       Acomptes et solde I.B.S</t>
  </si>
  <si>
    <t>payer (D.A)</t>
  </si>
  <si>
    <t>A payer (D.A)</t>
  </si>
  <si>
    <t>CODE ACTIVITE</t>
  </si>
  <si>
    <t>Activité:</t>
  </si>
  <si>
    <t>Adresse:</t>
  </si>
  <si>
    <t>Commune:</t>
  </si>
  <si>
    <t xml:space="preserve">  Sur Etat</t>
  </si>
  <si>
    <t xml:space="preserve">          MONTANT TOTAL A PAYER </t>
  </si>
  <si>
    <t xml:space="preserve"> du …….......Agence………</t>
  </si>
  <si>
    <t>RECAPITULATION (EN D.A)</t>
  </si>
  <si>
    <t>"</t>
  </si>
  <si>
    <t xml:space="preserve"> Recettes professionnelles (Professions libérales)</t>
  </si>
  <si>
    <t>Actes Médicaux</t>
  </si>
  <si>
    <t>Commissionnaires &amp; Courtiers</t>
  </si>
  <si>
    <t>Fournitures d'énergie</t>
  </si>
  <si>
    <t>Production : biens, produits, denrées</t>
  </si>
  <si>
    <t>Revente en l'état</t>
  </si>
  <si>
    <t xml:space="preserve"> Spectacles jeux divertissements</t>
  </si>
  <si>
    <t>E3B14</t>
  </si>
  <si>
    <t>E3B15</t>
  </si>
  <si>
    <t>E3B16</t>
  </si>
  <si>
    <t>Revente en l'état : biens, produits, denrées</t>
  </si>
  <si>
    <t>Professions Libérales</t>
  </si>
  <si>
    <t xml:space="preserve">       TOTAL GENERAL DES C.A</t>
  </si>
  <si>
    <t xml:space="preserve"> NATURE DES DEDUCTIONS</t>
  </si>
  <si>
    <t xml:space="preserve">     Total des déductions a opérer(B)</t>
  </si>
  <si>
    <t>Autres Prestations de Services</t>
  </si>
  <si>
    <r>
      <t>Opérations assujetties à la</t>
    </r>
    <r>
      <rPr>
        <b/>
        <sz val="10"/>
        <rFont val="Geneva"/>
        <family val="0"/>
      </rPr>
      <t xml:space="preserve"> </t>
    </r>
    <r>
      <rPr>
        <sz val="10"/>
        <rFont val="Geneva"/>
        <family val="0"/>
      </rPr>
      <t>TVA</t>
    </r>
  </si>
  <si>
    <t>TOTAL DES DEDUCTIONS A OPERER</t>
  </si>
  <si>
    <t>Recettes professionnelles (Professions Libérales)</t>
  </si>
  <si>
    <t>T.V.A sur achats de biens, matières et services</t>
  </si>
  <si>
    <t>T.V.A sur achats de biens amortissables (investissements)</t>
  </si>
  <si>
    <t xml:space="preserve"> TVA / Factures annulées ou impayées</t>
  </si>
  <si>
    <t>Année:</t>
  </si>
  <si>
    <t xml:space="preserve">        Recette des impôts </t>
  </si>
  <si>
    <t xml:space="preserve">            Inspection des impôts</t>
  </si>
  <si>
    <t xml:space="preserve">    Direction des Impôts</t>
  </si>
  <si>
    <t>de :</t>
  </si>
  <si>
    <t>IMPOTS ET TAXES PERCUS AU COMPTANT</t>
  </si>
  <si>
    <t>Id.Fisc / N.I.S:</t>
  </si>
  <si>
    <t xml:space="preserve">           TOTAL</t>
  </si>
  <si>
    <t xml:space="preserve">                         TOTAL</t>
  </si>
  <si>
    <r>
      <t xml:space="preserve"> IBS</t>
    </r>
    <r>
      <rPr>
        <sz val="9"/>
        <rFont val="Geneva"/>
        <family val="0"/>
      </rPr>
      <t xml:space="preserve"> / Entreprises étrangères non installées (Prest. services) (1)</t>
    </r>
  </si>
  <si>
    <t xml:space="preserve">               Opérations imposables</t>
  </si>
  <si>
    <t xml:space="preserve">  Cadre resérvé à l'inspection</t>
  </si>
  <si>
    <t xml:space="preserve">         Cadre réservé à la recette</t>
  </si>
  <si>
    <t xml:space="preserve">     Cadre réservé au contribuable</t>
  </si>
  <si>
    <t xml:space="preserve"> A :</t>
  </si>
  <si>
    <t xml:space="preserve"> le :</t>
  </si>
  <si>
    <t xml:space="preserve">    Cachet,                     Signature</t>
  </si>
  <si>
    <t xml:space="preserve">  Cachet,         Signature</t>
  </si>
  <si>
    <t xml:space="preserve"> Chq poste……… du………….</t>
  </si>
  <si>
    <t xml:space="preserve"> Chq banque N°…………………</t>
  </si>
  <si>
    <t>Commissionnaire £ cortiers</t>
  </si>
  <si>
    <t>Fournitured'énergie</t>
  </si>
  <si>
    <t>SARL</t>
  </si>
  <si>
    <t>Raison social:</t>
  </si>
  <si>
    <t>1 er</t>
  </si>
  <si>
    <t xml:space="preserve">      Serie G. N°50 (2021)</t>
  </si>
  <si>
    <t xml:space="preserve">BP : </t>
  </si>
  <si>
    <t>ORAN</t>
  </si>
  <si>
    <t xml:space="preserve"> 3/1 - IRG/Salaires</t>
  </si>
  <si>
    <t xml:space="preserve"> 3/2 - IRG/Autres retenues</t>
  </si>
  <si>
    <t xml:space="preserve"> 3/3 - IBS Ret. à la source</t>
  </si>
  <si>
    <t xml:space="preserve"> 4 - Droit de timbre</t>
  </si>
  <si>
    <t xml:space="preserve"> 6 - TVA</t>
  </si>
  <si>
    <t>Acompte prévisionnel (1er)</t>
  </si>
  <si>
    <t xml:space="preserve"> Biens produits et denrées (art. 23 du CTCA)</t>
  </si>
  <si>
    <t xml:space="preserve"> Prestations de services (art. 23 du CTCA)</t>
  </si>
  <si>
    <t xml:space="preserve"> Opérations immobilières (art. 23 du CTCA)</t>
  </si>
  <si>
    <t>Travaux immobiliers autres que ceux de 9%</t>
  </si>
  <si>
    <t xml:space="preserve"> Production biens et denrées  (art. 21 CTCA)</t>
  </si>
  <si>
    <t xml:space="preserve"> Reventes en l'état  (art. 21 CTCA)</t>
  </si>
  <si>
    <t xml:space="preserve"> Autres prestations (art. 21 CTCA)</t>
  </si>
  <si>
    <t>SARL INFORMATIQUE</t>
  </si>
  <si>
    <t>Vente materiel informatique</t>
  </si>
  <si>
    <t>0012336336333</t>
  </si>
  <si>
    <t>0012363366663</t>
  </si>
  <si>
    <t>février</t>
  </si>
  <si>
    <t>G.50 du  : Février</t>
  </si>
  <si>
    <t>SARL FOURNISSEUR</t>
  </si>
  <si>
    <t>N°facture</t>
  </si>
  <si>
    <t>Date facture</t>
  </si>
  <si>
    <t>FAC23/2021</t>
  </si>
</sst>
</file>

<file path=xl/styles.xml><?xml version="1.0" encoding="utf-8"?>
<styleSheet xmlns="http://schemas.openxmlformats.org/spreadsheetml/2006/main">
  <numFmts count="1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Red]\-#,##0\ &quot;F&quot;"/>
    <numFmt numFmtId="165" formatCode="#,##0.00\ &quot;F&quot;;[Red]\-#,##0.00\ &quot;F&quot;"/>
    <numFmt numFmtId="166" formatCode="_-* #,##0\ _F_-;\-* #,##0\ _F_-;_-* &quot;-&quot;\ _F_-;_-@_-"/>
    <numFmt numFmtId="167" formatCode="#,##0;[Red]\-#,##0"/>
    <numFmt numFmtId="168" formatCode="#,##0.00;[Red]\-#,##0.00"/>
    <numFmt numFmtId="169" formatCode="###,##0.00\ &quot;F&quot;;\-###,##0.00\ &quot;F&quot;"/>
    <numFmt numFmtId="170" formatCode="_-* #,##0\ _-;\-* #,##0\ _-;_-* &quot;-&quot;\ _F_-;_-@_-"/>
  </numFmts>
  <fonts count="101">
    <font>
      <sz val="10"/>
      <name val="Geneva"/>
      <family val="0"/>
    </font>
    <font>
      <b/>
      <sz val="10"/>
      <name val="Geneva"/>
      <family val="0"/>
    </font>
    <font>
      <i/>
      <sz val="10"/>
      <name val="Geneva"/>
      <family val="0"/>
    </font>
    <font>
      <b/>
      <i/>
      <sz val="10"/>
      <name val="Geneva"/>
      <family val="0"/>
    </font>
    <font>
      <sz val="9"/>
      <name val="Geneva"/>
      <family val="0"/>
    </font>
    <font>
      <sz val="8"/>
      <name val="Geneva"/>
      <family val="0"/>
    </font>
    <font>
      <b/>
      <sz val="8"/>
      <name val="Geneva"/>
      <family val="0"/>
    </font>
    <font>
      <sz val="8"/>
      <name val="Arial"/>
      <family val="2"/>
    </font>
    <font>
      <b/>
      <sz val="8"/>
      <name val="Arial"/>
      <family val="2"/>
    </font>
    <font>
      <sz val="8"/>
      <name val="Times New Roman"/>
      <family val="1"/>
    </font>
    <font>
      <b/>
      <sz val="10"/>
      <color indexed="9"/>
      <name val="Geneva"/>
      <family val="0"/>
    </font>
    <font>
      <b/>
      <sz val="9"/>
      <name val="Geneva"/>
      <family val="0"/>
    </font>
    <font>
      <sz val="10"/>
      <name val="Times New Roman"/>
      <family val="1"/>
    </font>
    <font>
      <sz val="10"/>
      <name val="Arial"/>
      <family val="2"/>
    </font>
    <font>
      <b/>
      <sz val="12"/>
      <name val="Geneva"/>
      <family val="0"/>
    </font>
    <font>
      <sz val="11"/>
      <name val="Geneva"/>
      <family val="0"/>
    </font>
    <font>
      <b/>
      <sz val="14"/>
      <name val="Geneva"/>
      <family val="0"/>
    </font>
    <font>
      <sz val="12"/>
      <name val="Times New Roman"/>
      <family val="1"/>
    </font>
    <font>
      <sz val="11"/>
      <name val="Times New Roman"/>
      <family val="1"/>
    </font>
    <font>
      <b/>
      <sz val="10"/>
      <name val="Arial"/>
      <family val="2"/>
    </font>
    <font>
      <sz val="8"/>
      <name val="Tahoma"/>
      <family val="2"/>
    </font>
    <font>
      <sz val="10"/>
      <color indexed="8"/>
      <name val="Arial"/>
      <family val="2"/>
    </font>
    <font>
      <sz val="9"/>
      <name val="Arial"/>
      <family val="2"/>
    </font>
    <font>
      <b/>
      <sz val="11"/>
      <color indexed="9"/>
      <name val="Arial"/>
      <family val="2"/>
    </font>
    <font>
      <b/>
      <sz val="10"/>
      <color indexed="8"/>
      <name val="Arial"/>
      <family val="2"/>
    </font>
    <font>
      <b/>
      <sz val="8"/>
      <color indexed="25"/>
      <name val="Arial"/>
      <family val="2"/>
    </font>
    <font>
      <b/>
      <sz val="12"/>
      <name val="Arial"/>
      <family val="2"/>
    </font>
    <font>
      <b/>
      <sz val="12"/>
      <name val="Times New Roman"/>
      <family val="1"/>
    </font>
    <font>
      <b/>
      <sz val="11"/>
      <name val="Geneva"/>
      <family val="0"/>
    </font>
    <font>
      <sz val="8"/>
      <color indexed="8"/>
      <name val="Arial"/>
      <family val="2"/>
    </font>
    <font>
      <b/>
      <sz val="8"/>
      <color indexed="8"/>
      <name val="Arial"/>
      <family val="2"/>
    </font>
    <font>
      <b/>
      <sz val="9"/>
      <color indexed="18"/>
      <name val="Geneva"/>
      <family val="0"/>
    </font>
    <font>
      <b/>
      <sz val="8"/>
      <name val="Tahoma"/>
      <family val="2"/>
    </font>
    <font>
      <sz val="6"/>
      <name val="Geneva"/>
      <family val="0"/>
    </font>
    <font>
      <sz val="9"/>
      <name val="Times New Roman"/>
      <family val="1"/>
    </font>
    <font>
      <b/>
      <sz val="11"/>
      <name val="Times New Roman"/>
      <family val="1"/>
    </font>
    <font>
      <b/>
      <sz val="8"/>
      <color indexed="18"/>
      <name val="Geneva"/>
      <family val="0"/>
    </font>
    <font>
      <b/>
      <sz val="9"/>
      <color indexed="9"/>
      <name val="Arial"/>
      <family val="2"/>
    </font>
    <font>
      <b/>
      <sz val="9"/>
      <name val="Arial"/>
      <family val="2"/>
    </font>
    <font>
      <b/>
      <sz val="7"/>
      <name val="Arial"/>
      <family val="2"/>
    </font>
    <font>
      <sz val="8"/>
      <color indexed="16"/>
      <name val="Arial"/>
      <family val="2"/>
    </font>
    <font>
      <b/>
      <u val="single"/>
      <sz val="8"/>
      <name val="Tahoma"/>
      <family val="2"/>
    </font>
    <font>
      <b/>
      <sz val="6"/>
      <name val="Geneva"/>
      <family val="0"/>
    </font>
    <font>
      <sz val="7"/>
      <name val="Geneva"/>
      <family val="0"/>
    </font>
    <font>
      <sz val="9"/>
      <color indexed="9"/>
      <name val="arial"/>
      <family val="2"/>
    </font>
    <font>
      <sz val="7"/>
      <name val="Arial"/>
      <family val="2"/>
    </font>
    <font>
      <b/>
      <sz val="8"/>
      <color indexed="9"/>
      <name val="Arial"/>
      <family val="2"/>
    </font>
    <font>
      <b/>
      <sz val="10"/>
      <color indexed="16"/>
      <name val="Arial"/>
      <family val="2"/>
    </font>
    <font>
      <sz val="9"/>
      <name val="Tahoma"/>
      <family val="2"/>
    </font>
    <font>
      <b/>
      <sz val="8.5"/>
      <name val="Tahoma"/>
      <family val="2"/>
    </font>
    <font>
      <sz val="8.5"/>
      <name val="Tahoma"/>
      <family val="2"/>
    </font>
    <font>
      <i/>
      <sz val="9"/>
      <color indexed="18"/>
      <name val="Geneva"/>
      <family val="0"/>
    </font>
    <font>
      <sz val="8"/>
      <color indexed="18"/>
      <name val="Geneva"/>
      <family val="0"/>
    </font>
    <font>
      <b/>
      <sz val="8.5"/>
      <color indexed="18"/>
      <name val="Geneva"/>
      <family val="0"/>
    </font>
    <font>
      <sz val="10"/>
      <name val="Webdings"/>
      <family val="1"/>
    </font>
    <font>
      <b/>
      <u val="single"/>
      <sz val="14"/>
      <name val="Book Antiqua"/>
      <family val="1"/>
    </font>
    <font>
      <b/>
      <sz val="10"/>
      <name val="Book Antiqua"/>
      <family val="1"/>
    </font>
    <font>
      <b/>
      <u val="single"/>
      <sz val="12"/>
      <name val="Geneva"/>
      <family val="0"/>
    </font>
    <font>
      <b/>
      <sz val="12"/>
      <name val="Book Antiqua"/>
      <family val="1"/>
    </font>
    <font>
      <sz val="12"/>
      <name val="Arial"/>
      <family val="2"/>
    </font>
    <font>
      <sz val="11"/>
      <color indexed="8"/>
      <name val="Calibri"/>
      <family val="2"/>
    </font>
    <font>
      <sz val="11"/>
      <color indexed="9"/>
      <name val="Calibri"/>
      <family val="2"/>
    </font>
    <font>
      <sz val="11"/>
      <color indexed="10"/>
      <name val="Calibri"/>
      <family val="2"/>
    </font>
    <font>
      <b/>
      <sz val="11"/>
      <color indexed="10"/>
      <name val="Calibri"/>
      <family val="2"/>
    </font>
    <font>
      <sz val="11"/>
      <color indexed="62"/>
      <name val="Calibri"/>
      <family val="2"/>
    </font>
    <font>
      <sz val="11"/>
      <color indexed="20"/>
      <name val="Calibri"/>
      <family val="2"/>
    </font>
    <font>
      <sz val="11"/>
      <color indexed="19"/>
      <name val="Calibri"/>
      <family val="2"/>
    </font>
    <font>
      <sz val="11"/>
      <color indexed="17"/>
      <name val="Calibri"/>
      <family val="2"/>
    </font>
    <font>
      <b/>
      <sz val="11"/>
      <color indexed="63"/>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b/>
      <sz val="11"/>
      <color indexed="9"/>
      <name val="Calibri"/>
      <family val="2"/>
    </font>
    <font>
      <sz val="10"/>
      <name val="Calibri"/>
      <family val="2"/>
    </font>
    <font>
      <sz val="9"/>
      <color indexed="8"/>
      <name val="Geneva"/>
      <family val="0"/>
    </font>
    <font>
      <b/>
      <sz val="9"/>
      <color indexed="8"/>
      <name val="Geneva"/>
      <family val="0"/>
    </font>
    <font>
      <b/>
      <sz val="8"/>
      <color indexed="8"/>
      <name val="Geneva"/>
      <family val="0"/>
    </font>
    <font>
      <b/>
      <sz val="12"/>
      <color indexed="8"/>
      <name val="Geneva"/>
      <family val="0"/>
    </font>
    <font>
      <sz val="8"/>
      <color indexed="8"/>
      <name val="Geneva"/>
      <family val="0"/>
    </font>
    <font>
      <b/>
      <sz val="10"/>
      <color indexed="8"/>
      <name val="Geneva"/>
      <family val="0"/>
    </font>
    <font>
      <sz val="10"/>
      <color indexed="8"/>
      <name val="Geneva"/>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indexed="15"/>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1"/>
        <bgColor indexed="64"/>
      </patternFill>
    </fill>
    <fill>
      <patternFill patternType="solid">
        <fgColor indexed="26"/>
        <bgColor indexed="64"/>
      </patternFill>
    </fill>
    <fill>
      <patternFill patternType="solid">
        <fgColor indexed="22"/>
        <bgColor indexed="64"/>
      </patternFill>
    </fill>
    <fill>
      <patternFill patternType="solid">
        <fgColor indexed="22"/>
        <bgColor indexed="64"/>
      </patternFill>
    </fill>
    <fill>
      <patternFill patternType="solid">
        <fgColor indexed="15"/>
        <bgColor indexed="64"/>
      </patternFill>
    </fill>
    <fill>
      <patternFill patternType="solid">
        <fgColor indexed="9"/>
        <bgColor indexed="64"/>
      </patternFill>
    </fill>
    <fill>
      <patternFill patternType="solid">
        <fgColor indexed="63"/>
        <bgColor indexed="64"/>
      </patternFill>
    </fill>
    <fill>
      <patternFill patternType="solid">
        <fgColor indexed="32"/>
        <bgColor indexed="64"/>
      </patternFill>
    </fill>
    <fill>
      <patternFill patternType="solid">
        <fgColor indexed="18"/>
        <bgColor indexed="64"/>
      </patternFill>
    </fill>
  </fills>
  <borders count="137">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right style="thin"/>
      <top>
        <color indexed="63"/>
      </top>
      <bottom>
        <color indexed="63"/>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indexed="9"/>
      </left>
      <right>
        <color indexed="63"/>
      </right>
      <top>
        <color indexed="63"/>
      </top>
      <bottom>
        <color indexed="63"/>
      </bottom>
    </border>
    <border>
      <left>
        <color indexed="63"/>
      </left>
      <right style="thin">
        <color indexed="23"/>
      </right>
      <top>
        <color indexed="63"/>
      </top>
      <bottom>
        <color indexed="63"/>
      </bottom>
    </border>
    <border>
      <left style="thin">
        <color indexed="9"/>
      </left>
      <right>
        <color indexed="63"/>
      </right>
      <top>
        <color indexed="63"/>
      </top>
      <bottom style="thin">
        <color indexed="23"/>
      </bottom>
    </border>
    <border>
      <left>
        <color indexed="63"/>
      </left>
      <right style="thin">
        <color indexed="23"/>
      </right>
      <top>
        <color indexed="63"/>
      </top>
      <bottom style="thin">
        <color indexed="23"/>
      </bottom>
    </border>
    <border>
      <left style="thin"/>
      <right>
        <color indexed="63"/>
      </right>
      <top>
        <color indexed="63"/>
      </top>
      <bottom style="hair"/>
    </border>
    <border>
      <left style="thin">
        <color indexed="63"/>
      </left>
      <right style="thin">
        <color indexed="63"/>
      </right>
      <top style="thin">
        <color indexed="63"/>
      </top>
      <bottom style="thin">
        <color indexed="63"/>
      </bottom>
    </border>
    <border>
      <left>
        <color indexed="63"/>
      </left>
      <right>
        <color indexed="63"/>
      </right>
      <top>
        <color indexed="63"/>
      </top>
      <bottom style="thin">
        <color indexed="2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
      <left style="thin"/>
      <right style="thin"/>
      <top>
        <color indexed="63"/>
      </top>
      <bottom style="hair"/>
    </border>
    <border>
      <left>
        <color indexed="63"/>
      </left>
      <right style="thin"/>
      <top style="thin"/>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style="thin"/>
      <right style="thin"/>
      <top style="thin"/>
      <bottom style="thin"/>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hair"/>
      <bottom style="hair"/>
    </border>
    <border>
      <left>
        <color indexed="63"/>
      </left>
      <right style="medium"/>
      <top style="hair"/>
      <bottom style="hair"/>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style="hair"/>
      <bottom style="hair"/>
    </border>
    <border>
      <left>
        <color indexed="63"/>
      </left>
      <right>
        <color indexed="63"/>
      </right>
      <top>
        <color indexed="63"/>
      </top>
      <bottom style="hair"/>
    </border>
    <border>
      <left>
        <color indexed="63"/>
      </left>
      <right style="thin"/>
      <top style="medium"/>
      <bottom>
        <color indexed="63"/>
      </bottom>
    </border>
    <border>
      <left style="thin"/>
      <right>
        <color indexed="63"/>
      </right>
      <top style="medium"/>
      <bottom>
        <color indexed="63"/>
      </bottom>
    </border>
    <border>
      <left style="thin"/>
      <right style="thin"/>
      <top style="medium"/>
      <bottom>
        <color indexed="63"/>
      </bottom>
    </border>
    <border>
      <left style="thin"/>
      <right style="medium"/>
      <top style="medium"/>
      <bottom>
        <color indexed="63"/>
      </bottom>
    </border>
    <border>
      <left style="medium"/>
      <right style="thin"/>
      <top style="medium"/>
      <bottom>
        <color indexed="63"/>
      </bottom>
    </border>
    <border>
      <left style="medium"/>
      <right>
        <color indexed="63"/>
      </right>
      <top>
        <color indexed="63"/>
      </top>
      <bottom style="thin"/>
    </border>
    <border>
      <left style="thin"/>
      <right style="medium"/>
      <top>
        <color indexed="63"/>
      </top>
      <bottom style="thin"/>
    </border>
    <border>
      <left style="medium"/>
      <right style="thin"/>
      <top>
        <color indexed="63"/>
      </top>
      <bottom>
        <color indexed="63"/>
      </bottom>
    </border>
    <border>
      <left style="thin"/>
      <right style="medium"/>
      <top style="hair"/>
      <bottom style="hair"/>
    </border>
    <border>
      <left style="medium"/>
      <right style="thin"/>
      <top>
        <color indexed="63"/>
      </top>
      <bottom style="thin"/>
    </border>
    <border>
      <left style="medium"/>
      <right style="thin"/>
      <top style="thin"/>
      <bottom style="medium"/>
    </border>
    <border>
      <left style="thin"/>
      <right style="thin"/>
      <top>
        <color indexed="63"/>
      </top>
      <bottom style="medium"/>
    </border>
    <border>
      <left style="thin"/>
      <right style="thin"/>
      <top style="thin"/>
      <bottom style="medium"/>
    </border>
    <border>
      <left style="thin"/>
      <right style="medium"/>
      <top style="thin"/>
      <bottom>
        <color indexed="63"/>
      </bottom>
    </border>
    <border>
      <left>
        <color indexed="63"/>
      </left>
      <right>
        <color indexed="63"/>
      </right>
      <top style="medium"/>
      <bottom style="thin"/>
    </border>
    <border>
      <left>
        <color indexed="63"/>
      </left>
      <right style="thin"/>
      <top style="medium"/>
      <bottom style="thin"/>
    </border>
    <border>
      <left style="thin"/>
      <right>
        <color indexed="63"/>
      </right>
      <top style="hair"/>
      <bottom style="hair"/>
    </border>
    <border>
      <left>
        <color indexed="63"/>
      </left>
      <right style="thin"/>
      <top style="hair"/>
      <bottom style="hair"/>
    </border>
    <border>
      <left style="thin"/>
      <right>
        <color indexed="63"/>
      </right>
      <top>
        <color indexed="63"/>
      </top>
      <bottom style="medium"/>
    </border>
    <border>
      <left>
        <color indexed="63"/>
      </left>
      <right style="thin"/>
      <top style="hair"/>
      <bottom style="medium"/>
    </border>
    <border>
      <left style="thin"/>
      <right style="thin"/>
      <top style="hair"/>
      <bottom style="hair"/>
    </border>
    <border>
      <left style="thin"/>
      <right>
        <color indexed="63"/>
      </right>
      <top style="medium"/>
      <bottom style="thin"/>
    </border>
    <border>
      <left style="thin"/>
      <right style="thin"/>
      <top style="medium"/>
      <bottom style="thin"/>
    </border>
    <border>
      <left>
        <color indexed="63"/>
      </left>
      <right style="thin"/>
      <top>
        <color indexed="63"/>
      </top>
      <bottom style="hair"/>
    </border>
    <border>
      <left style="thin"/>
      <right style="medium"/>
      <top>
        <color indexed="63"/>
      </top>
      <bottom style="hair"/>
    </border>
    <border>
      <left style="thin"/>
      <right style="medium"/>
      <top style="thin"/>
      <bottom style="medium"/>
    </border>
    <border>
      <left style="thin"/>
      <right style="medium"/>
      <top style="medium"/>
      <bottom style="thin"/>
    </border>
    <border>
      <left>
        <color indexed="63"/>
      </left>
      <right style="thin"/>
      <top>
        <color indexed="63"/>
      </top>
      <bottom style="medium"/>
    </border>
    <border>
      <left style="thin"/>
      <right>
        <color indexed="63"/>
      </right>
      <top style="hair"/>
      <bottom style="medium"/>
    </border>
    <border>
      <left>
        <color indexed="63"/>
      </left>
      <right>
        <color indexed="63"/>
      </right>
      <top style="hair"/>
      <bottom style="medium"/>
    </border>
    <border>
      <left style="medium"/>
      <right style="thin"/>
      <top>
        <color indexed="63"/>
      </top>
      <bottom style="medium"/>
    </border>
    <border>
      <left>
        <color indexed="63"/>
      </left>
      <right>
        <color indexed="63"/>
      </right>
      <top style="thin"/>
      <bottom style="hair"/>
    </border>
    <border>
      <left>
        <color indexed="63"/>
      </left>
      <right style="thin"/>
      <top style="thin"/>
      <bottom style="hair"/>
    </border>
    <border>
      <left style="medium"/>
      <right style="medium"/>
      <top style="medium"/>
      <bottom>
        <color indexed="63"/>
      </bottom>
    </border>
    <border>
      <left>
        <color indexed="63"/>
      </left>
      <right style="medium"/>
      <top>
        <color indexed="63"/>
      </top>
      <bottom style="hair"/>
    </border>
    <border>
      <left style="medium"/>
      <right style="medium"/>
      <top>
        <color indexed="63"/>
      </top>
      <bottom>
        <color indexed="63"/>
      </bottom>
    </border>
    <border>
      <left style="medium"/>
      <right style="medium"/>
      <top>
        <color indexed="63"/>
      </top>
      <bottom style="thin"/>
    </border>
    <border>
      <left style="medium"/>
      <right style="medium"/>
      <top>
        <color indexed="63"/>
      </top>
      <bottom style="medium"/>
    </border>
    <border>
      <left style="thin"/>
      <right>
        <color indexed="63"/>
      </right>
      <top>
        <color indexed="63"/>
      </top>
      <bottom>
        <color indexed="63"/>
      </bottom>
    </border>
    <border>
      <left>
        <color indexed="63"/>
      </left>
      <right>
        <color indexed="63"/>
      </right>
      <top style="thin"/>
      <bottom style="medium"/>
    </border>
    <border>
      <left>
        <color indexed="63"/>
      </left>
      <right style="thin"/>
      <top style="thin"/>
      <bottom style="medium"/>
    </border>
    <border>
      <left>
        <color indexed="63"/>
      </left>
      <right>
        <color indexed="63"/>
      </right>
      <top style="thin">
        <color indexed="22"/>
      </top>
      <bottom style="thin">
        <color indexed="22"/>
      </bottom>
    </border>
    <border>
      <left>
        <color indexed="63"/>
      </left>
      <right style="thin">
        <color indexed="22"/>
      </right>
      <top style="thin">
        <color indexed="22"/>
      </top>
      <bottom style="thin">
        <color indexed="2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color indexed="63"/>
      </bottom>
    </border>
    <border>
      <left style="thin">
        <color indexed="22"/>
      </left>
      <right>
        <color indexed="63"/>
      </right>
      <top style="thin">
        <color indexed="22"/>
      </top>
      <bottom style="thin">
        <color indexed="22"/>
      </bottom>
    </border>
    <border>
      <left>
        <color indexed="63"/>
      </left>
      <right style="thin">
        <color indexed="22"/>
      </right>
      <top style="thin">
        <color indexed="22"/>
      </top>
      <bottom>
        <color indexed="63"/>
      </bottom>
    </border>
    <border>
      <left style="thin">
        <color indexed="22"/>
      </left>
      <right style="thin">
        <color indexed="22"/>
      </right>
      <top>
        <color indexed="63"/>
      </top>
      <bottom>
        <color indexed="63"/>
      </bottom>
    </border>
    <border>
      <left>
        <color indexed="63"/>
      </left>
      <right>
        <color indexed="63"/>
      </right>
      <top style="thin">
        <color indexed="22"/>
      </top>
      <bottom>
        <color indexed="63"/>
      </bottom>
    </border>
    <border>
      <left>
        <color indexed="63"/>
      </left>
      <right style="thin">
        <color indexed="22"/>
      </right>
      <top>
        <color indexed="63"/>
      </top>
      <bottom>
        <color indexed="63"/>
      </bottom>
    </border>
    <border>
      <left>
        <color indexed="63"/>
      </left>
      <right>
        <color indexed="63"/>
      </right>
      <top>
        <color indexed="63"/>
      </top>
      <bottom style="thin">
        <color indexed="22"/>
      </bottom>
    </border>
    <border>
      <left>
        <color indexed="63"/>
      </left>
      <right style="thin">
        <color indexed="22"/>
      </right>
      <top>
        <color indexed="63"/>
      </top>
      <bottom style="thin">
        <color indexed="22"/>
      </bottom>
    </border>
    <border>
      <left style="thin">
        <color indexed="22"/>
      </left>
      <right>
        <color indexed="63"/>
      </right>
      <top style="thin">
        <color indexed="22"/>
      </top>
      <bottom>
        <color indexed="63"/>
      </bottom>
    </border>
    <border>
      <left style="thin">
        <color indexed="22"/>
      </left>
      <right>
        <color indexed="63"/>
      </right>
      <top>
        <color indexed="63"/>
      </top>
      <bottom>
        <color indexed="63"/>
      </bottom>
    </border>
    <border>
      <left style="thin">
        <color indexed="22"/>
      </left>
      <right>
        <color indexed="63"/>
      </right>
      <top>
        <color indexed="63"/>
      </top>
      <bottom style="thin">
        <color indexed="22"/>
      </bottom>
    </border>
    <border>
      <left style="thin">
        <color indexed="22"/>
      </left>
      <right style="thin">
        <color indexed="22"/>
      </right>
      <top style="thin">
        <color indexed="22"/>
      </top>
      <bottom>
        <color indexed="63"/>
      </bottom>
    </border>
    <border>
      <left style="thin">
        <color indexed="22"/>
      </left>
      <right style="thin">
        <color indexed="22"/>
      </right>
      <top>
        <color indexed="63"/>
      </top>
      <bottom style="thin">
        <color indexed="22"/>
      </bottom>
    </border>
    <border>
      <left>
        <color indexed="63"/>
      </left>
      <right>
        <color indexed="63"/>
      </right>
      <top style="thin">
        <color indexed="63"/>
      </top>
      <bottom style="thin">
        <color indexed="63"/>
      </bottom>
    </border>
    <border>
      <left>
        <color indexed="63"/>
      </left>
      <right>
        <color indexed="63"/>
      </right>
      <top style="thin">
        <color indexed="63"/>
      </top>
      <bottom>
        <color indexed="63"/>
      </bottom>
    </border>
    <border>
      <left style="thin">
        <color indexed="9"/>
      </left>
      <right style="thin">
        <color indexed="23"/>
      </right>
      <top>
        <color indexed="63"/>
      </top>
      <bottom>
        <color indexed="63"/>
      </bottom>
    </border>
    <border>
      <left style="thin"/>
      <right style="thin"/>
      <top style="hair"/>
      <bottom>
        <color indexed="63"/>
      </bottom>
    </border>
    <border>
      <left style="thin">
        <color indexed="9"/>
      </left>
      <right style="thin">
        <color indexed="23"/>
      </right>
      <top>
        <color indexed="63"/>
      </top>
      <bottom style="thin">
        <color indexed="23"/>
      </bottom>
    </border>
    <border>
      <left style="thin"/>
      <right style="thin"/>
      <top style="thin"/>
      <bottom>
        <color indexed="63"/>
      </bottom>
    </border>
    <border>
      <left style="thin">
        <color indexed="9"/>
      </left>
      <right style="thin"/>
      <top style="thin">
        <color indexed="9"/>
      </top>
      <bottom>
        <color indexed="63"/>
      </bottom>
    </border>
    <border>
      <left style="thin">
        <color indexed="9"/>
      </left>
      <right style="thin"/>
      <top>
        <color indexed="63"/>
      </top>
      <bottom>
        <color indexed="63"/>
      </bottom>
    </border>
    <border>
      <left style="thin">
        <color indexed="9"/>
      </left>
      <right style="thin"/>
      <top>
        <color indexed="63"/>
      </top>
      <bottom style="thin"/>
    </border>
    <border>
      <left style="thin"/>
      <right>
        <color indexed="63"/>
      </right>
      <top style="hair"/>
      <bottom>
        <color indexed="63"/>
      </bottom>
    </border>
    <border>
      <left>
        <color indexed="63"/>
      </left>
      <right>
        <color indexed="63"/>
      </right>
      <top style="hair"/>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style="medium"/>
      <top style="hair"/>
      <bottom>
        <color indexed="63"/>
      </bottom>
    </border>
    <border>
      <left style="thin"/>
      <right style="medium"/>
      <top style="medium"/>
      <bottom style="hair"/>
    </border>
    <border>
      <left style="thin"/>
      <right style="medium"/>
      <top style="hair"/>
      <bottom>
        <color indexed="63"/>
      </bottom>
    </border>
    <border>
      <left style="thin"/>
      <right style="medium"/>
      <top style="thin"/>
      <bottom style="thin"/>
    </border>
    <border>
      <left style="thin"/>
      <right style="medium"/>
      <top>
        <color indexed="63"/>
      </top>
      <bottom style="medium"/>
    </border>
    <border>
      <left style="thin"/>
      <right>
        <color indexed="63"/>
      </right>
      <top style="thin"/>
      <bottom style="medium"/>
    </border>
    <border>
      <left>
        <color indexed="63"/>
      </left>
      <right style="medium"/>
      <top style="hair"/>
      <bottom style="medium"/>
    </border>
    <border>
      <left style="thin"/>
      <right style="medium"/>
      <top>
        <color indexed="63"/>
      </top>
      <bottom>
        <color indexed="63"/>
      </bottom>
    </border>
    <border>
      <left style="thin">
        <color indexed="9"/>
      </left>
      <right>
        <color indexed="63"/>
      </right>
      <top style="thin">
        <color indexed="9"/>
      </top>
      <bottom style="thick">
        <color indexed="22"/>
      </bottom>
    </border>
    <border>
      <left>
        <color indexed="63"/>
      </left>
      <right>
        <color indexed="63"/>
      </right>
      <top style="thin">
        <color indexed="9"/>
      </top>
      <bottom style="thick">
        <color indexed="22"/>
      </bottom>
    </border>
    <border>
      <left>
        <color indexed="63"/>
      </left>
      <right style="thin">
        <color indexed="23"/>
      </right>
      <top style="thin">
        <color indexed="9"/>
      </top>
      <bottom style="thick">
        <color indexed="22"/>
      </bottom>
    </border>
    <border>
      <left style="thin">
        <color indexed="9"/>
      </left>
      <right>
        <color indexed="63"/>
      </right>
      <top style="thin">
        <color indexed="9"/>
      </top>
      <bottom style="thin">
        <color indexed="9"/>
      </bottom>
    </border>
    <border>
      <left>
        <color indexed="63"/>
      </left>
      <right style="thin"/>
      <top style="thin">
        <color indexed="9"/>
      </top>
      <bottom style="thin">
        <color indexed="9"/>
      </bottom>
    </border>
    <border>
      <left style="thin"/>
      <right>
        <color indexed="63"/>
      </right>
      <top style="thin"/>
      <bottom style="hair"/>
    </border>
    <border>
      <left style="medium"/>
      <right>
        <color indexed="63"/>
      </right>
      <top style="thin"/>
      <bottom>
        <color indexed="63"/>
      </bottom>
    </border>
    <border>
      <left>
        <color indexed="63"/>
      </left>
      <right style="medium"/>
      <top style="thin"/>
      <bottom style="hair"/>
    </border>
    <border>
      <left>
        <color indexed="63"/>
      </left>
      <right style="medium"/>
      <top>
        <color indexed="63"/>
      </top>
      <bottom style="thin"/>
    </border>
    <border>
      <left>
        <color indexed="63"/>
      </left>
      <right style="medium"/>
      <top style="thin"/>
      <bottom style="medium"/>
    </border>
    <border>
      <left style="thin"/>
      <right>
        <color indexed="63"/>
      </right>
      <top style="medium"/>
      <bottom style="hair"/>
    </border>
    <border>
      <left>
        <color indexed="63"/>
      </left>
      <right style="thin"/>
      <top style="medium"/>
      <bottom style="hair"/>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84" fillId="2" borderId="0" applyNumberFormat="0" applyBorder="0" applyAlignment="0" applyProtection="0"/>
    <xf numFmtId="0" fontId="84" fillId="3" borderId="0" applyNumberFormat="0" applyBorder="0" applyAlignment="0" applyProtection="0"/>
    <xf numFmtId="0" fontId="84" fillId="4" borderId="0" applyNumberFormat="0" applyBorder="0" applyAlignment="0" applyProtection="0"/>
    <xf numFmtId="0" fontId="84" fillId="5" borderId="0" applyNumberFormat="0" applyBorder="0" applyAlignment="0" applyProtection="0"/>
    <xf numFmtId="0" fontId="84" fillId="6" borderId="0" applyNumberFormat="0" applyBorder="0" applyAlignment="0" applyProtection="0"/>
    <xf numFmtId="0" fontId="84" fillId="7" borderId="0" applyNumberFormat="0" applyBorder="0" applyAlignment="0" applyProtection="0"/>
    <xf numFmtId="0" fontId="84" fillId="8" borderId="0" applyNumberFormat="0" applyBorder="0" applyAlignment="0" applyProtection="0"/>
    <xf numFmtId="0" fontId="84" fillId="9" borderId="0" applyNumberFormat="0" applyBorder="0" applyAlignment="0" applyProtection="0"/>
    <xf numFmtId="0" fontId="84" fillId="10" borderId="0" applyNumberFormat="0" applyBorder="0" applyAlignment="0" applyProtection="0"/>
    <xf numFmtId="0" fontId="84" fillId="11" borderId="0" applyNumberFormat="0" applyBorder="0" applyAlignment="0" applyProtection="0"/>
    <xf numFmtId="0" fontId="84" fillId="12" borderId="0" applyNumberFormat="0" applyBorder="0" applyAlignment="0" applyProtection="0"/>
    <xf numFmtId="0" fontId="84" fillId="13" borderId="0" applyNumberFormat="0" applyBorder="0" applyAlignment="0" applyProtection="0"/>
    <xf numFmtId="0" fontId="85" fillId="14" borderId="0" applyNumberFormat="0" applyBorder="0" applyAlignment="0" applyProtection="0"/>
    <xf numFmtId="0" fontId="85" fillId="15" borderId="0" applyNumberFormat="0" applyBorder="0" applyAlignment="0" applyProtection="0"/>
    <xf numFmtId="0" fontId="85" fillId="16" borderId="0" applyNumberFormat="0" applyBorder="0" applyAlignment="0" applyProtection="0"/>
    <xf numFmtId="0" fontId="85" fillId="17" borderId="0" applyNumberFormat="0" applyBorder="0" applyAlignment="0" applyProtection="0"/>
    <xf numFmtId="0" fontId="85" fillId="18" borderId="0" applyNumberFormat="0" applyBorder="0" applyAlignment="0" applyProtection="0"/>
    <xf numFmtId="0" fontId="85" fillId="19" borderId="0" applyNumberFormat="0" applyBorder="0" applyAlignment="0" applyProtection="0"/>
    <xf numFmtId="0" fontId="85" fillId="20" borderId="0" applyNumberFormat="0" applyBorder="0" applyAlignment="0" applyProtection="0"/>
    <xf numFmtId="0" fontId="85" fillId="21" borderId="0" applyNumberFormat="0" applyBorder="0" applyAlignment="0" applyProtection="0"/>
    <xf numFmtId="0" fontId="85" fillId="22" borderId="0" applyNumberFormat="0" applyBorder="0" applyAlignment="0" applyProtection="0"/>
    <xf numFmtId="0" fontId="85" fillId="23" borderId="0" applyNumberFormat="0" applyBorder="0" applyAlignment="0" applyProtection="0"/>
    <xf numFmtId="0" fontId="85" fillId="24" borderId="0" applyNumberFormat="0" applyBorder="0" applyAlignment="0" applyProtection="0"/>
    <xf numFmtId="0" fontId="85" fillId="25" borderId="0" applyNumberFormat="0" applyBorder="0" applyAlignment="0" applyProtection="0"/>
    <xf numFmtId="0" fontId="86" fillId="0" borderId="0" applyNumberFormat="0" applyFill="0" applyBorder="0" applyAlignment="0" applyProtection="0"/>
    <xf numFmtId="0" fontId="87" fillId="26" borderId="1" applyNumberFormat="0" applyAlignment="0" applyProtection="0"/>
    <xf numFmtId="0" fontId="88" fillId="0" borderId="2" applyNumberFormat="0" applyFill="0" applyAlignment="0" applyProtection="0"/>
    <xf numFmtId="1" fontId="13" fillId="0" borderId="3" applyFill="0">
      <alignment horizontal="center" vertical="center"/>
      <protection/>
    </xf>
    <xf numFmtId="0" fontId="0" fillId="27" borderId="4" applyNumberFormat="0" applyFont="0" applyAlignment="0" applyProtection="0"/>
    <xf numFmtId="14" fontId="21" fillId="28" borderId="3" applyFill="0">
      <alignment vertical="center"/>
      <protection/>
    </xf>
    <xf numFmtId="0" fontId="89" fillId="29" borderId="1" applyNumberFormat="0" applyAlignment="0" applyProtection="0"/>
    <xf numFmtId="0" fontId="90" fillId="30" borderId="0" applyNumberFormat="0" applyBorder="0" applyAlignment="0" applyProtection="0"/>
    <xf numFmtId="168" fontId="0" fillId="0" borderId="0" applyFont="0" applyFill="0" applyBorder="0" applyAlignment="0" applyProtection="0"/>
    <xf numFmtId="167" fontId="0" fillId="0" borderId="0" applyFont="0" applyFill="0" applyBorder="0" applyAlignment="0" applyProtection="0"/>
    <xf numFmtId="165" fontId="0" fillId="0" borderId="0" applyFont="0" applyFill="0" applyBorder="0" applyAlignment="0" applyProtection="0"/>
    <xf numFmtId="164" fontId="0" fillId="0" borderId="0" applyFont="0" applyFill="0" applyBorder="0" applyAlignment="0" applyProtection="0"/>
    <xf numFmtId="165" fontId="13" fillId="0" borderId="3" applyFill="0">
      <alignment vertical="center"/>
      <protection/>
    </xf>
    <xf numFmtId="0" fontId="91" fillId="31" borderId="0" applyNumberFormat="0" applyBorder="0" applyAlignment="0" applyProtection="0"/>
    <xf numFmtId="0" fontId="13" fillId="0" borderId="0">
      <alignment/>
      <protection/>
    </xf>
    <xf numFmtId="0" fontId="0" fillId="0" borderId="0">
      <alignment/>
      <protection/>
    </xf>
    <xf numFmtId="0" fontId="0" fillId="0" borderId="0">
      <alignment/>
      <protection/>
    </xf>
    <xf numFmtId="0" fontId="13" fillId="0" borderId="0">
      <alignment/>
      <protection/>
    </xf>
    <xf numFmtId="9" fontId="0" fillId="0" borderId="0" applyFont="0" applyFill="0" applyBorder="0" applyAlignment="0" applyProtection="0"/>
    <xf numFmtId="0" fontId="92" fillId="32" borderId="0" applyNumberFormat="0" applyBorder="0" applyAlignment="0" applyProtection="0"/>
    <xf numFmtId="169" fontId="13" fillId="0" borderId="0" applyFill="0" applyBorder="0">
      <alignment vertical="center"/>
      <protection/>
    </xf>
    <xf numFmtId="0" fontId="93" fillId="26" borderId="5" applyNumberFormat="0" applyAlignment="0" applyProtection="0"/>
    <xf numFmtId="0" fontId="13" fillId="0" borderId="3" applyFill="0">
      <alignment vertical="center"/>
      <protection/>
    </xf>
    <xf numFmtId="0" fontId="94" fillId="0" borderId="0" applyNumberFormat="0" applyFill="0" applyBorder="0" applyAlignment="0" applyProtection="0"/>
    <xf numFmtId="0" fontId="95" fillId="0" borderId="0" applyNumberFormat="0" applyFill="0" applyBorder="0" applyAlignment="0" applyProtection="0"/>
    <xf numFmtId="0" fontId="96" fillId="0" borderId="6" applyNumberFormat="0" applyFill="0" applyAlignment="0" applyProtection="0"/>
    <xf numFmtId="0" fontId="97" fillId="0" borderId="7" applyNumberFormat="0" applyFill="0" applyAlignment="0" applyProtection="0"/>
    <xf numFmtId="0" fontId="98" fillId="0" borderId="8" applyNumberFormat="0" applyFill="0" applyAlignment="0" applyProtection="0"/>
    <xf numFmtId="0" fontId="98" fillId="0" borderId="0" applyNumberFormat="0" applyFill="0" applyBorder="0" applyAlignment="0" applyProtection="0"/>
    <xf numFmtId="0" fontId="99" fillId="0" borderId="9" applyNumberFormat="0" applyFill="0" applyAlignment="0" applyProtection="0"/>
    <xf numFmtId="0" fontId="100" fillId="33" borderId="10" applyNumberFormat="0" applyAlignment="0" applyProtection="0"/>
  </cellStyleXfs>
  <cellXfs count="585">
    <xf numFmtId="0" fontId="0" fillId="0" borderId="0" xfId="0" applyAlignment="1">
      <alignment/>
    </xf>
    <xf numFmtId="0" fontId="0" fillId="34" borderId="0" xfId="0" applyFill="1" applyAlignment="1">
      <alignment/>
    </xf>
    <xf numFmtId="0" fontId="5" fillId="0" borderId="0" xfId="0" applyFont="1" applyFill="1" applyAlignment="1">
      <alignment/>
    </xf>
    <xf numFmtId="0" fontId="0" fillId="0" borderId="0" xfId="0" applyFill="1" applyAlignment="1">
      <alignment/>
    </xf>
    <xf numFmtId="0" fontId="0" fillId="0" borderId="0" xfId="0" applyBorder="1" applyAlignment="1">
      <alignment/>
    </xf>
    <xf numFmtId="0" fontId="5" fillId="0" borderId="3" xfId="0" applyFont="1" applyBorder="1" applyAlignment="1">
      <alignment/>
    </xf>
    <xf numFmtId="0" fontId="13" fillId="35" borderId="0" xfId="53" applyFill="1">
      <alignment/>
      <protection/>
    </xf>
    <xf numFmtId="0" fontId="24" fillId="36" borderId="11" xfId="56" applyFont="1" applyFill="1" applyBorder="1" applyAlignment="1">
      <alignment horizontal="left"/>
      <protection/>
    </xf>
    <xf numFmtId="0" fontId="24" fillId="36" borderId="0" xfId="56" applyFont="1" applyFill="1" applyBorder="1" applyAlignment="1">
      <alignment horizontal="left"/>
      <protection/>
    </xf>
    <xf numFmtId="0" fontId="21" fillId="36" borderId="12" xfId="56" applyFont="1" applyFill="1" applyBorder="1" applyAlignment="1">
      <alignment/>
      <protection/>
    </xf>
    <xf numFmtId="0" fontId="25" fillId="36" borderId="13" xfId="56" applyFont="1" applyFill="1" applyBorder="1" applyAlignment="1">
      <alignment horizontal="right"/>
      <protection/>
    </xf>
    <xf numFmtId="0" fontId="21" fillId="36" borderId="14" xfId="56" applyFont="1" applyFill="1" applyBorder="1" applyAlignment="1">
      <alignment/>
      <protection/>
    </xf>
    <xf numFmtId="0" fontId="0" fillId="35" borderId="0" xfId="0" applyFill="1" applyAlignment="1">
      <alignment/>
    </xf>
    <xf numFmtId="0" fontId="14" fillId="35" borderId="0" xfId="0" applyFont="1" applyFill="1" applyAlignment="1">
      <alignment/>
    </xf>
    <xf numFmtId="0" fontId="26" fillId="35" borderId="0" xfId="53" applyFont="1" applyFill="1">
      <alignment/>
      <protection/>
    </xf>
    <xf numFmtId="9" fontId="17" fillId="0" borderId="15" xfId="0" applyNumberFormat="1" applyFont="1" applyBorder="1" applyAlignment="1">
      <alignment/>
    </xf>
    <xf numFmtId="0" fontId="7" fillId="35" borderId="16" xfId="56" applyFont="1" applyFill="1" applyBorder="1" applyAlignment="1" applyProtection="1">
      <alignment horizontal="center"/>
      <protection locked="0"/>
    </xf>
    <xf numFmtId="0" fontId="8" fillId="35" borderId="16" xfId="56" applyFont="1" applyFill="1" applyBorder="1" applyAlignment="1" applyProtection="1">
      <alignment horizontal="center"/>
      <protection locked="0"/>
    </xf>
    <xf numFmtId="0" fontId="30" fillId="36" borderId="11" xfId="56" applyFont="1" applyFill="1" applyBorder="1" applyAlignment="1">
      <alignment horizontal="right"/>
      <protection/>
    </xf>
    <xf numFmtId="0" fontId="25" fillId="36" borderId="17" xfId="56" applyFont="1" applyFill="1" applyBorder="1" applyAlignment="1">
      <alignment horizontal="center"/>
      <protection/>
    </xf>
    <xf numFmtId="0" fontId="4" fillId="0" borderId="0" xfId="0" applyFont="1" applyAlignment="1">
      <alignment/>
    </xf>
    <xf numFmtId="0" fontId="4" fillId="0" borderId="18" xfId="0" applyFont="1" applyBorder="1" applyAlignment="1" quotePrefix="1">
      <alignment/>
    </xf>
    <xf numFmtId="0" fontId="4" fillId="0" borderId="19" xfId="0" applyFont="1" applyBorder="1" applyAlignment="1">
      <alignment/>
    </xf>
    <xf numFmtId="0" fontId="4" fillId="0" borderId="20" xfId="0" applyFont="1" applyBorder="1" applyAlignment="1">
      <alignmen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xf>
    <xf numFmtId="16" fontId="1" fillId="0" borderId="24" xfId="0" applyNumberFormat="1" applyFont="1" applyBorder="1" applyAlignment="1">
      <alignment/>
    </xf>
    <xf numFmtId="170" fontId="17" fillId="0" borderId="15" xfId="0" applyNumberFormat="1" applyFont="1" applyFill="1" applyBorder="1" applyAlignment="1">
      <alignment/>
    </xf>
    <xf numFmtId="170" fontId="18" fillId="0" borderId="25" xfId="0" applyNumberFormat="1" applyFont="1" applyFill="1" applyBorder="1" applyAlignment="1">
      <alignment/>
    </xf>
    <xf numFmtId="0" fontId="5" fillId="0" borderId="26" xfId="0" applyFont="1" applyBorder="1" applyAlignment="1">
      <alignment horizontal="left"/>
    </xf>
    <xf numFmtId="0" fontId="5" fillId="0" borderId="27" xfId="0" applyFont="1" applyBorder="1" applyAlignment="1">
      <alignment horizontal="left"/>
    </xf>
    <xf numFmtId="0" fontId="5" fillId="0" borderId="28" xfId="0" applyFont="1" applyBorder="1" applyAlignment="1">
      <alignment/>
    </xf>
    <xf numFmtId="0" fontId="5" fillId="0" borderId="29" xfId="0" applyFont="1" applyBorder="1" applyAlignment="1">
      <alignment/>
    </xf>
    <xf numFmtId="0" fontId="5" fillId="0" borderId="26" xfId="0" applyFont="1" applyBorder="1" applyAlignment="1">
      <alignment/>
    </xf>
    <xf numFmtId="0" fontId="29" fillId="35" borderId="16" xfId="56" applyNumberFormat="1" applyFont="1" applyFill="1" applyBorder="1" applyAlignment="1" applyProtection="1">
      <alignment horizontal="center"/>
      <protection locked="0"/>
    </xf>
    <xf numFmtId="0" fontId="0" fillId="34" borderId="0" xfId="0" applyFill="1" applyBorder="1" applyAlignment="1">
      <alignment/>
    </xf>
    <xf numFmtId="0" fontId="0" fillId="37" borderId="30" xfId="55" applyFill="1" applyBorder="1">
      <alignment/>
      <protection/>
    </xf>
    <xf numFmtId="0" fontId="0" fillId="37" borderId="18" xfId="55" applyFill="1" applyBorder="1">
      <alignment/>
      <protection/>
    </xf>
    <xf numFmtId="0" fontId="0" fillId="37" borderId="21" xfId="55" applyFill="1" applyBorder="1">
      <alignment/>
      <protection/>
    </xf>
    <xf numFmtId="166" fontId="1" fillId="0" borderId="0" xfId="0" applyNumberFormat="1" applyFont="1" applyAlignment="1">
      <alignment horizontal="center"/>
    </xf>
    <xf numFmtId="0" fontId="1" fillId="0" borderId="0" xfId="0" applyFont="1" applyAlignment="1">
      <alignment horizontal="center"/>
    </xf>
    <xf numFmtId="49" fontId="8" fillId="35" borderId="16" xfId="56" applyNumberFormat="1" applyFont="1" applyFill="1" applyBorder="1" applyAlignment="1" applyProtection="1">
      <alignment horizontal="center"/>
      <protection locked="0"/>
    </xf>
    <xf numFmtId="0" fontId="0" fillId="0" borderId="0" xfId="0" applyFill="1" applyBorder="1" applyAlignment="1">
      <alignment/>
    </xf>
    <xf numFmtId="0" fontId="0" fillId="0" borderId="19" xfId="0" applyFill="1" applyBorder="1" applyAlignment="1">
      <alignment/>
    </xf>
    <xf numFmtId="0" fontId="0" fillId="0" borderId="0" xfId="0" applyFill="1" applyAlignment="1">
      <alignment horizontal="left"/>
    </xf>
    <xf numFmtId="0" fontId="15" fillId="0" borderId="31" xfId="0" applyFont="1" applyFill="1" applyBorder="1" applyAlignment="1">
      <alignment horizontal="center"/>
    </xf>
    <xf numFmtId="0" fontId="1" fillId="0" borderId="32" xfId="0" applyFont="1" applyFill="1" applyBorder="1" applyAlignment="1">
      <alignment horizontal="center"/>
    </xf>
    <xf numFmtId="0" fontId="0" fillId="0" borderId="33" xfId="0" applyFill="1" applyBorder="1" applyAlignment="1">
      <alignment horizontal="center"/>
    </xf>
    <xf numFmtId="0" fontId="6" fillId="0" borderId="34" xfId="0" applyFont="1" applyFill="1" applyBorder="1" applyAlignment="1">
      <alignment horizontal="centerContinuous"/>
    </xf>
    <xf numFmtId="0" fontId="5" fillId="0" borderId="35" xfId="0" applyFont="1" applyFill="1" applyBorder="1" applyAlignment="1">
      <alignment horizontal="centerContinuous"/>
    </xf>
    <xf numFmtId="0" fontId="6" fillId="0" borderId="36" xfId="0" applyFont="1" applyFill="1" applyBorder="1" applyAlignment="1">
      <alignment horizontal="centerContinuous"/>
    </xf>
    <xf numFmtId="0" fontId="0" fillId="0" borderId="0" xfId="0" applyFill="1" applyAlignment="1">
      <alignment/>
    </xf>
    <xf numFmtId="0" fontId="0" fillId="0" borderId="37" xfId="0" applyFill="1" applyBorder="1" applyAlignment="1">
      <alignment/>
    </xf>
    <xf numFmtId="0" fontId="0" fillId="0" borderId="38" xfId="0" applyFill="1" applyBorder="1" applyAlignment="1">
      <alignment/>
    </xf>
    <xf numFmtId="0" fontId="6" fillId="0" borderId="39" xfId="0" applyFont="1" applyFill="1" applyBorder="1" applyAlignment="1">
      <alignment horizontal="centerContinuous"/>
    </xf>
    <xf numFmtId="0" fontId="5" fillId="0" borderId="0" xfId="0" applyFont="1" applyFill="1" applyBorder="1" applyAlignment="1">
      <alignment horizontal="centerContinuous"/>
    </xf>
    <xf numFmtId="0" fontId="6" fillId="0" borderId="40" xfId="0" applyFont="1" applyFill="1" applyBorder="1" applyAlignment="1">
      <alignment horizontal="centerContinuous"/>
    </xf>
    <xf numFmtId="0" fontId="0" fillId="0" borderId="0" xfId="0" applyFill="1" applyAlignment="1">
      <alignment horizontal="centerContinuous"/>
    </xf>
    <xf numFmtId="166" fontId="28" fillId="0" borderId="38" xfId="0" applyNumberFormat="1" applyFont="1" applyFill="1" applyBorder="1" applyAlignment="1">
      <alignment horizontal="center"/>
    </xf>
    <xf numFmtId="0" fontId="42" fillId="0" borderId="41" xfId="0" applyFont="1" applyFill="1" applyBorder="1" applyAlignment="1">
      <alignment horizontal="centerContinuous"/>
    </xf>
    <xf numFmtId="0" fontId="5" fillId="0" borderId="42" xfId="0" applyFont="1" applyFill="1" applyBorder="1" applyAlignment="1">
      <alignment horizontal="centerContinuous"/>
    </xf>
    <xf numFmtId="0" fontId="6" fillId="0" borderId="43" xfId="0" applyFont="1" applyFill="1" applyBorder="1" applyAlignment="1">
      <alignment horizontal="centerContinuous"/>
    </xf>
    <xf numFmtId="0" fontId="4" fillId="0" borderId="41" xfId="0" applyFont="1" applyFill="1" applyBorder="1" applyAlignment="1">
      <alignment/>
    </xf>
    <xf numFmtId="166" fontId="28" fillId="0" borderId="42" xfId="0" applyNumberFormat="1" applyFont="1" applyFill="1" applyBorder="1" applyAlignment="1">
      <alignment horizontal="right"/>
    </xf>
    <xf numFmtId="166" fontId="28" fillId="0" borderId="43" xfId="0" applyNumberFormat="1" applyFont="1" applyFill="1" applyBorder="1" applyAlignment="1">
      <alignment horizontal="center"/>
    </xf>
    <xf numFmtId="0" fontId="15" fillId="0" borderId="32" xfId="0" applyFont="1" applyFill="1" applyBorder="1" applyAlignment="1">
      <alignment/>
    </xf>
    <xf numFmtId="0" fontId="0" fillId="0" borderId="36" xfId="0" applyFill="1" applyBorder="1" applyAlignment="1">
      <alignment/>
    </xf>
    <xf numFmtId="0" fontId="0" fillId="0" borderId="34" xfId="0" applyFont="1" applyFill="1" applyBorder="1" applyAlignment="1">
      <alignment horizontal="centerContinuous"/>
    </xf>
    <xf numFmtId="0" fontId="0" fillId="0" borderId="35" xfId="0" applyFill="1" applyBorder="1" applyAlignment="1">
      <alignment horizontal="centerContinuous"/>
    </xf>
    <xf numFmtId="0" fontId="0" fillId="0" borderId="36" xfId="0" applyFill="1" applyBorder="1" applyAlignment="1">
      <alignment horizontal="centerContinuous"/>
    </xf>
    <xf numFmtId="0" fontId="0" fillId="0" borderId="39" xfId="0" applyFill="1" applyBorder="1" applyAlignment="1">
      <alignment horizontal="left"/>
    </xf>
    <xf numFmtId="0" fontId="15" fillId="0" borderId="44" xfId="0" applyFont="1" applyFill="1" applyBorder="1" applyAlignment="1">
      <alignment/>
    </xf>
    <xf numFmtId="0" fontId="0" fillId="0" borderId="40" xfId="0" applyFill="1" applyBorder="1" applyAlignment="1">
      <alignment/>
    </xf>
    <xf numFmtId="0" fontId="0" fillId="0" borderId="41" xfId="0" applyFont="1" applyFill="1" applyBorder="1" applyAlignment="1">
      <alignment horizontal="centerContinuous"/>
    </xf>
    <xf numFmtId="0" fontId="0" fillId="0" borderId="42" xfId="0" applyFill="1" applyBorder="1" applyAlignment="1">
      <alignment horizontal="centerContinuous"/>
    </xf>
    <xf numFmtId="0" fontId="0" fillId="0" borderId="43" xfId="0" applyFill="1" applyBorder="1" applyAlignment="1">
      <alignment horizontal="centerContinuous"/>
    </xf>
    <xf numFmtId="0" fontId="5" fillId="0" borderId="39" xfId="0" applyFont="1" applyFill="1" applyBorder="1" applyAlignment="1">
      <alignment horizontal="left"/>
    </xf>
    <xf numFmtId="0" fontId="15" fillId="0" borderId="45" xfId="0" applyFont="1" applyFill="1" applyBorder="1" applyAlignment="1">
      <alignment/>
    </xf>
    <xf numFmtId="0" fontId="5" fillId="0" borderId="0" xfId="0" applyFont="1" applyFill="1" applyAlignment="1">
      <alignment horizontal="left"/>
    </xf>
    <xf numFmtId="49" fontId="35" fillId="0" borderId="21" xfId="0" applyNumberFormat="1" applyFont="1" applyFill="1" applyBorder="1" applyAlignment="1">
      <alignment horizontal="centerContinuous"/>
    </xf>
    <xf numFmtId="0" fontId="1" fillId="0" borderId="0" xfId="0" applyFont="1" applyFill="1" applyAlignment="1">
      <alignment/>
    </xf>
    <xf numFmtId="0" fontId="0" fillId="0" borderId="43" xfId="0" applyFill="1" applyBorder="1" applyAlignment="1">
      <alignment/>
    </xf>
    <xf numFmtId="0" fontId="15" fillId="0" borderId="22" xfId="0" applyFont="1" applyFill="1" applyBorder="1" applyAlignment="1">
      <alignment horizontal="centerContinuous"/>
    </xf>
    <xf numFmtId="0" fontId="15" fillId="0" borderId="23" xfId="0" applyFont="1" applyFill="1" applyBorder="1" applyAlignment="1">
      <alignment horizontal="centerContinuous"/>
    </xf>
    <xf numFmtId="0" fontId="0" fillId="0" borderId="45" xfId="0" applyNumberFormat="1" applyFill="1" applyBorder="1" applyAlignment="1">
      <alignment horizontal="center"/>
    </xf>
    <xf numFmtId="0" fontId="11" fillId="0" borderId="34" xfId="0" applyFont="1" applyFill="1" applyBorder="1" applyAlignment="1">
      <alignment horizontal="centerContinuous"/>
    </xf>
    <xf numFmtId="0" fontId="0" fillId="0" borderId="46" xfId="0" applyFill="1" applyBorder="1" applyAlignment="1">
      <alignment horizontal="centerContinuous"/>
    </xf>
    <xf numFmtId="0" fontId="1" fillId="0" borderId="47" xfId="0" applyFont="1" applyFill="1" applyBorder="1" applyAlignment="1">
      <alignment/>
    </xf>
    <xf numFmtId="0" fontId="1" fillId="0" borderId="35" xfId="0" applyFont="1" applyFill="1" applyBorder="1" applyAlignment="1">
      <alignment/>
    </xf>
    <xf numFmtId="0" fontId="6" fillId="0" borderId="46" xfId="0" applyFont="1" applyFill="1" applyBorder="1" applyAlignment="1">
      <alignment/>
    </xf>
    <xf numFmtId="0" fontId="11" fillId="0" borderId="48" xfId="0" applyFont="1" applyFill="1" applyBorder="1" applyAlignment="1">
      <alignment horizontal="center"/>
    </xf>
    <xf numFmtId="0" fontId="11" fillId="0" borderId="49" xfId="0" applyFont="1" applyFill="1" applyBorder="1" applyAlignment="1">
      <alignment horizontal="center"/>
    </xf>
    <xf numFmtId="0" fontId="0" fillId="0" borderId="50" xfId="0" applyFill="1" applyBorder="1" applyAlignment="1">
      <alignment/>
    </xf>
    <xf numFmtId="0" fontId="11" fillId="0" borderId="51" xfId="0" applyFont="1" applyFill="1" applyBorder="1" applyAlignment="1">
      <alignment horizontal="centerContinuous"/>
    </xf>
    <xf numFmtId="0" fontId="0" fillId="0" borderId="20" xfId="0" applyFill="1" applyBorder="1" applyAlignment="1">
      <alignment horizontal="centerContinuous"/>
    </xf>
    <xf numFmtId="0" fontId="1" fillId="0" borderId="18" xfId="0" applyFont="1" applyFill="1" applyBorder="1" applyAlignment="1">
      <alignment/>
    </xf>
    <xf numFmtId="0" fontId="1" fillId="0" borderId="19" xfId="0" applyFont="1" applyFill="1" applyBorder="1" applyAlignment="1">
      <alignment/>
    </xf>
    <xf numFmtId="0" fontId="6" fillId="0" borderId="20" xfId="0" applyFont="1" applyFill="1" applyBorder="1" applyAlignment="1">
      <alignment/>
    </xf>
    <xf numFmtId="0" fontId="11" fillId="0" borderId="23" xfId="0" applyFont="1" applyFill="1" applyBorder="1" applyAlignment="1">
      <alignment horizontal="center"/>
    </xf>
    <xf numFmtId="0" fontId="11" fillId="0" borderId="30" xfId="0" applyFont="1" applyFill="1" applyBorder="1" applyAlignment="1">
      <alignment horizontal="center"/>
    </xf>
    <xf numFmtId="0" fontId="11" fillId="0" borderId="24" xfId="0" applyFont="1" applyFill="1" applyBorder="1" applyAlignment="1">
      <alignment horizontal="center"/>
    </xf>
    <xf numFmtId="0" fontId="11" fillId="0" borderId="52" xfId="0" applyFont="1" applyFill="1" applyBorder="1" applyAlignment="1">
      <alignment horizontal="center"/>
    </xf>
    <xf numFmtId="0" fontId="0" fillId="0" borderId="53" xfId="0" applyFill="1" applyBorder="1" applyAlignment="1">
      <alignment/>
    </xf>
    <xf numFmtId="0" fontId="0" fillId="0" borderId="39" xfId="0" applyFill="1" applyBorder="1" applyAlignment="1">
      <alignment/>
    </xf>
    <xf numFmtId="170" fontId="18" fillId="0" borderId="54" xfId="0" applyNumberFormat="1" applyFont="1" applyFill="1" applyBorder="1" applyAlignment="1">
      <alignment/>
    </xf>
    <xf numFmtId="0" fontId="0" fillId="0" borderId="55" xfId="0" applyFill="1" applyBorder="1" applyAlignment="1">
      <alignment/>
    </xf>
    <xf numFmtId="0" fontId="14" fillId="0" borderId="56" xfId="0" applyFont="1" applyFill="1" applyBorder="1" applyAlignment="1">
      <alignment horizontal="center"/>
    </xf>
    <xf numFmtId="0" fontId="0" fillId="0" borderId="57" xfId="0" applyFill="1" applyBorder="1" applyAlignment="1">
      <alignment horizontal="left" indent="1"/>
    </xf>
    <xf numFmtId="170" fontId="18" fillId="0" borderId="58" xfId="0" applyNumberFormat="1" applyFont="1" applyFill="1" applyBorder="1" applyAlignment="1">
      <alignment/>
    </xf>
    <xf numFmtId="0" fontId="0" fillId="0" borderId="0" xfId="0" applyFill="1" applyAlignment="1">
      <alignment horizontal="left" indent="1"/>
    </xf>
    <xf numFmtId="3" fontId="0" fillId="0" borderId="59" xfId="0" applyNumberFormat="1" applyFill="1" applyBorder="1" applyAlignment="1">
      <alignment/>
    </xf>
    <xf numFmtId="0" fontId="0" fillId="0" borderId="34" xfId="0" applyFill="1" applyBorder="1" applyAlignment="1">
      <alignment/>
    </xf>
    <xf numFmtId="0" fontId="0" fillId="0" borderId="35" xfId="0" applyFill="1" applyBorder="1" applyAlignment="1">
      <alignment/>
    </xf>
    <xf numFmtId="0" fontId="0" fillId="0" borderId="48" xfId="0" applyFill="1" applyBorder="1" applyAlignment="1">
      <alignment horizontal="left" indent="1"/>
    </xf>
    <xf numFmtId="0" fontId="4" fillId="0" borderId="47" xfId="0" applyFont="1" applyFill="1" applyBorder="1" applyAlignment="1">
      <alignment/>
    </xf>
    <xf numFmtId="0" fontId="4" fillId="0" borderId="60" xfId="0" applyFont="1" applyFill="1" applyBorder="1" applyAlignment="1">
      <alignment/>
    </xf>
    <xf numFmtId="0" fontId="4" fillId="0" borderId="61" xfId="0" applyFont="1" applyFill="1" applyBorder="1" applyAlignment="1">
      <alignment/>
    </xf>
    <xf numFmtId="0" fontId="0" fillId="0" borderId="60" xfId="0" applyFill="1" applyBorder="1" applyAlignment="1">
      <alignment/>
    </xf>
    <xf numFmtId="0" fontId="4" fillId="0" borderId="62" xfId="0" applyFont="1" applyFill="1" applyBorder="1" applyAlignment="1">
      <alignment horizontal="left" indent="1"/>
    </xf>
    <xf numFmtId="0" fontId="5" fillId="0" borderId="44" xfId="0" applyFont="1" applyFill="1" applyBorder="1" applyAlignment="1">
      <alignment horizontal="left"/>
    </xf>
    <xf numFmtId="0" fontId="5" fillId="0" borderId="63" xfId="0" applyFont="1" applyFill="1" applyBorder="1" applyAlignment="1">
      <alignment horizontal="left"/>
    </xf>
    <xf numFmtId="0" fontId="0" fillId="0" borderId="62" xfId="0" applyFill="1" applyBorder="1" applyAlignment="1">
      <alignment/>
    </xf>
    <xf numFmtId="0" fontId="0" fillId="0" borderId="44" xfId="0" applyFill="1" applyBorder="1" applyAlignment="1">
      <alignment/>
    </xf>
    <xf numFmtId="0" fontId="0" fillId="0" borderId="63" xfId="0" applyFill="1" applyBorder="1" applyAlignment="1">
      <alignment/>
    </xf>
    <xf numFmtId="0" fontId="0" fillId="0" borderId="42" xfId="0" applyFill="1" applyBorder="1" applyAlignment="1">
      <alignment/>
    </xf>
    <xf numFmtId="0" fontId="0" fillId="0" borderId="64" xfId="0" applyFill="1" applyBorder="1" applyAlignment="1">
      <alignment/>
    </xf>
    <xf numFmtId="0" fontId="0" fillId="0" borderId="65" xfId="0" applyFill="1" applyBorder="1" applyAlignment="1">
      <alignment/>
    </xf>
    <xf numFmtId="0" fontId="5" fillId="0" borderId="42" xfId="0" applyFont="1" applyFill="1" applyBorder="1" applyAlignment="1">
      <alignment/>
    </xf>
    <xf numFmtId="0" fontId="1" fillId="0" borderId="0" xfId="0" applyFont="1" applyFill="1" applyBorder="1" applyAlignment="1">
      <alignment horizontal="left"/>
    </xf>
    <xf numFmtId="0" fontId="0" fillId="0" borderId="0" xfId="0" applyFill="1" applyBorder="1" applyAlignment="1">
      <alignment horizontal="left" indent="1"/>
    </xf>
    <xf numFmtId="0" fontId="5" fillId="0" borderId="0" xfId="0" applyFont="1" applyFill="1" applyBorder="1" applyAlignment="1">
      <alignment/>
    </xf>
    <xf numFmtId="9" fontId="0" fillId="0" borderId="66" xfId="0" applyNumberFormat="1" applyFill="1" applyBorder="1" applyAlignment="1">
      <alignment horizontal="center"/>
    </xf>
    <xf numFmtId="0" fontId="4" fillId="0" borderId="67" xfId="0" applyFont="1" applyFill="1" applyBorder="1" applyAlignment="1">
      <alignment horizontal="left"/>
    </xf>
    <xf numFmtId="0" fontId="4" fillId="0" borderId="68" xfId="0" applyFont="1" applyFill="1" applyBorder="1" applyAlignment="1">
      <alignment horizontal="center"/>
    </xf>
    <xf numFmtId="0" fontId="11" fillId="0" borderId="15" xfId="0" applyFont="1" applyFill="1" applyBorder="1" applyAlignment="1">
      <alignment horizontal="left"/>
    </xf>
    <xf numFmtId="0" fontId="0" fillId="0" borderId="15" xfId="0" applyFill="1" applyBorder="1" applyAlignment="1">
      <alignment/>
    </xf>
    <xf numFmtId="0" fontId="0" fillId="0" borderId="45" xfId="0" applyFill="1" applyBorder="1" applyAlignment="1">
      <alignment/>
    </xf>
    <xf numFmtId="0" fontId="0" fillId="0" borderId="69" xfId="0" applyFill="1" applyBorder="1" applyAlignment="1">
      <alignment/>
    </xf>
    <xf numFmtId="9" fontId="5" fillId="0" borderId="25" xfId="0" applyNumberFormat="1" applyFont="1" applyFill="1" applyBorder="1" applyAlignment="1">
      <alignment horizontal="center"/>
    </xf>
    <xf numFmtId="170" fontId="18" fillId="0" borderId="70" xfId="0" applyNumberFormat="1" applyFont="1" applyFill="1" applyBorder="1" applyAlignment="1">
      <alignment/>
    </xf>
    <xf numFmtId="0" fontId="11" fillId="0" borderId="62" xfId="0" applyFont="1" applyFill="1" applyBorder="1" applyAlignment="1">
      <alignment horizontal="left"/>
    </xf>
    <xf numFmtId="0" fontId="0" fillId="0" borderId="42" xfId="0" applyFill="1" applyBorder="1" applyAlignment="1" quotePrefix="1">
      <alignment/>
    </xf>
    <xf numFmtId="0" fontId="5" fillId="0" borderId="42" xfId="0" applyFont="1" applyFill="1" applyBorder="1" applyAlignment="1">
      <alignment horizontal="center"/>
    </xf>
    <xf numFmtId="170" fontId="18" fillId="0" borderId="71" xfId="0" applyNumberFormat="1" applyFont="1" applyFill="1" applyBorder="1" applyAlignment="1">
      <alignment/>
    </xf>
    <xf numFmtId="0" fontId="0" fillId="0" borderId="34" xfId="0" applyFill="1" applyBorder="1" applyAlignment="1">
      <alignment vertical="center"/>
    </xf>
    <xf numFmtId="0" fontId="0" fillId="0" borderId="46" xfId="0" applyFill="1" applyBorder="1" applyAlignment="1">
      <alignment vertical="center"/>
    </xf>
    <xf numFmtId="0" fontId="4" fillId="0" borderId="48" xfId="0" applyFont="1" applyFill="1" applyBorder="1" applyAlignment="1">
      <alignment horizontal="center" vertical="center"/>
    </xf>
    <xf numFmtId="0" fontId="4" fillId="0" borderId="67" xfId="0" applyFont="1" applyFill="1" applyBorder="1" applyAlignment="1">
      <alignment vertical="center"/>
    </xf>
    <xf numFmtId="0" fontId="4" fillId="0" borderId="60" xfId="0" applyFont="1" applyFill="1" applyBorder="1" applyAlignment="1">
      <alignment vertical="center"/>
    </xf>
    <xf numFmtId="0" fontId="4" fillId="0" borderId="61" xfId="0" applyFont="1" applyFill="1" applyBorder="1" applyAlignment="1">
      <alignment vertical="center"/>
    </xf>
    <xf numFmtId="0" fontId="4" fillId="0" borderId="68" xfId="0" applyFont="1" applyFill="1" applyBorder="1" applyAlignment="1">
      <alignment horizontal="center" vertical="center"/>
    </xf>
    <xf numFmtId="0" fontId="6" fillId="0" borderId="72" xfId="0" applyFont="1" applyFill="1" applyBorder="1" applyAlignment="1">
      <alignment horizontal="center" vertical="center"/>
    </xf>
    <xf numFmtId="0" fontId="0" fillId="0" borderId="50" xfId="0" applyFill="1" applyBorder="1" applyAlignment="1">
      <alignment vertical="center"/>
    </xf>
    <xf numFmtId="0" fontId="4" fillId="0" borderId="3" xfId="0" applyFont="1" applyFill="1" applyBorder="1" applyAlignment="1">
      <alignment horizontal="center" vertical="center"/>
    </xf>
    <xf numFmtId="170" fontId="4" fillId="0" borderId="66" xfId="0" applyNumberFormat="1" applyFont="1" applyFill="1" applyBorder="1" applyAlignment="1">
      <alignment vertical="center"/>
    </xf>
    <xf numFmtId="166" fontId="4" fillId="0" borderId="66" xfId="0" applyNumberFormat="1" applyFont="1" applyFill="1" applyBorder="1" applyAlignment="1">
      <alignment vertical="center"/>
    </xf>
    <xf numFmtId="170" fontId="0" fillId="0" borderId="66" xfId="0" applyNumberFormat="1" applyFill="1" applyBorder="1" applyAlignment="1">
      <alignment vertical="center"/>
    </xf>
    <xf numFmtId="0" fontId="0" fillId="0" borderId="53" xfId="0" applyFill="1" applyBorder="1" applyAlignment="1">
      <alignment vertical="center"/>
    </xf>
    <xf numFmtId="0" fontId="4" fillId="0" borderId="45" xfId="0" applyFont="1" applyFill="1" applyBorder="1" applyAlignment="1">
      <alignment horizontal="center" vertical="center"/>
    </xf>
    <xf numFmtId="0" fontId="0" fillId="0" borderId="55" xfId="0" applyFill="1" applyBorder="1" applyAlignment="1">
      <alignment vertical="center"/>
    </xf>
    <xf numFmtId="0" fontId="14" fillId="0" borderId="56" xfId="0" applyFont="1" applyFill="1" applyBorder="1" applyAlignment="1">
      <alignment horizontal="center" vertical="center"/>
    </xf>
    <xf numFmtId="0" fontId="0" fillId="0" borderId="73" xfId="0" applyFill="1" applyBorder="1" applyAlignment="1">
      <alignment vertical="center"/>
    </xf>
    <xf numFmtId="0" fontId="4" fillId="0" borderId="57" xfId="0" applyFont="1" applyFill="1" applyBorder="1" applyAlignment="1">
      <alignment horizontal="center" vertical="center"/>
    </xf>
    <xf numFmtId="0" fontId="4" fillId="0" borderId="74" xfId="0" applyFont="1" applyFill="1" applyBorder="1" applyAlignment="1">
      <alignment horizontal="left" vertical="center"/>
    </xf>
    <xf numFmtId="0" fontId="4" fillId="0" borderId="75" xfId="0" applyFont="1" applyFill="1" applyBorder="1" applyAlignment="1">
      <alignment vertical="center"/>
    </xf>
    <xf numFmtId="0" fontId="4" fillId="0" borderId="75" xfId="0" applyFont="1" applyFill="1" applyBorder="1" applyAlignment="1">
      <alignment horizontal="left" vertical="center"/>
    </xf>
    <xf numFmtId="170" fontId="4" fillId="0" borderId="58" xfId="0" applyNumberFormat="1" applyFont="1" applyFill="1" applyBorder="1" applyAlignment="1">
      <alignment vertical="center"/>
    </xf>
    <xf numFmtId="170" fontId="0" fillId="0" borderId="58" xfId="0" applyNumberFormat="1" applyFill="1" applyBorder="1" applyAlignment="1">
      <alignment vertical="center"/>
    </xf>
    <xf numFmtId="0" fontId="14" fillId="0" borderId="76" xfId="0" applyFont="1" applyFill="1" applyBorder="1" applyAlignment="1">
      <alignment horizontal="center" vertical="center"/>
    </xf>
    <xf numFmtId="0" fontId="0" fillId="0" borderId="0" xfId="0" applyFill="1" applyAlignment="1">
      <alignment vertical="center"/>
    </xf>
    <xf numFmtId="0" fontId="4" fillId="0" borderId="0" xfId="0" applyFont="1" applyFill="1" applyAlignment="1">
      <alignment horizontal="center" vertical="center"/>
    </xf>
    <xf numFmtId="0" fontId="4" fillId="0" borderId="35" xfId="0" applyFont="1" applyFill="1" applyBorder="1" applyAlignment="1">
      <alignment vertical="center"/>
    </xf>
    <xf numFmtId="0" fontId="4" fillId="0" borderId="46" xfId="0" applyFont="1" applyFill="1" applyBorder="1" applyAlignment="1">
      <alignment vertical="center"/>
    </xf>
    <xf numFmtId="0" fontId="6" fillId="0" borderId="49" xfId="0" applyFont="1" applyFill="1" applyBorder="1" applyAlignment="1">
      <alignment horizontal="center" vertical="center"/>
    </xf>
    <xf numFmtId="166" fontId="4" fillId="0" borderId="15" xfId="0" applyNumberFormat="1" applyFont="1" applyFill="1" applyBorder="1" applyAlignment="1">
      <alignment horizontal="left" vertical="center"/>
    </xf>
    <xf numFmtId="0" fontId="5" fillId="0" borderId="77" xfId="0" applyFont="1" applyFill="1" applyBorder="1" applyAlignment="1">
      <alignment horizontal="left" vertical="center"/>
    </xf>
    <xf numFmtId="0" fontId="5" fillId="0" borderId="78" xfId="0" applyFont="1" applyFill="1" applyBorder="1" applyAlignment="1">
      <alignment horizontal="left" vertical="center"/>
    </xf>
    <xf numFmtId="170" fontId="0" fillId="0" borderId="25" xfId="0" applyNumberFormat="1" applyFill="1" applyBorder="1" applyAlignment="1">
      <alignment vertical="center"/>
    </xf>
    <xf numFmtId="0" fontId="0" fillId="0" borderId="45" xfId="0" applyFill="1" applyBorder="1" applyAlignment="1">
      <alignment horizontal="left" vertical="center"/>
    </xf>
    <xf numFmtId="0" fontId="0" fillId="0" borderId="69" xfId="0" applyFill="1" applyBorder="1" applyAlignment="1">
      <alignment horizontal="left" vertical="center"/>
    </xf>
    <xf numFmtId="0" fontId="5" fillId="0" borderId="44" xfId="0" applyFont="1" applyFill="1" applyBorder="1" applyAlignment="1">
      <alignment horizontal="left" vertical="center"/>
    </xf>
    <xf numFmtId="0" fontId="5" fillId="0" borderId="63" xfId="0" applyFont="1" applyFill="1" applyBorder="1" applyAlignment="1">
      <alignment horizontal="left" vertical="center"/>
    </xf>
    <xf numFmtId="0" fontId="5" fillId="0" borderId="74" xfId="0" applyFont="1" applyFill="1" applyBorder="1" applyAlignment="1">
      <alignment horizontal="left" vertical="center"/>
    </xf>
    <xf numFmtId="0" fontId="0" fillId="0" borderId="75" xfId="0" applyFill="1" applyBorder="1" applyAlignment="1">
      <alignment horizontal="left" vertical="center"/>
    </xf>
    <xf numFmtId="0" fontId="5" fillId="0" borderId="65" xfId="0" applyFont="1" applyFill="1" applyBorder="1" applyAlignment="1">
      <alignment horizontal="left" vertical="center"/>
    </xf>
    <xf numFmtId="0" fontId="0" fillId="0" borderId="42" xfId="0" applyFill="1" applyBorder="1" applyAlignment="1">
      <alignment vertical="center"/>
    </xf>
    <xf numFmtId="0" fontId="4" fillId="0" borderId="0" xfId="0" applyFont="1" applyFill="1" applyAlignment="1">
      <alignment vertical="center"/>
    </xf>
    <xf numFmtId="0" fontId="0" fillId="0" borderId="35" xfId="0" applyFill="1" applyBorder="1" applyAlignment="1">
      <alignment vertical="center"/>
    </xf>
    <xf numFmtId="0" fontId="5" fillId="0" borderId="68" xfId="0" applyFont="1" applyFill="1" applyBorder="1" applyAlignment="1">
      <alignment horizontal="center" vertical="center"/>
    </xf>
    <xf numFmtId="0" fontId="0" fillId="0" borderId="79" xfId="0" applyFill="1" applyBorder="1" applyAlignment="1">
      <alignment vertical="center"/>
    </xf>
    <xf numFmtId="0" fontId="4" fillId="0" borderId="45" xfId="0" applyFont="1" applyFill="1" applyBorder="1" applyAlignment="1">
      <alignment vertical="center"/>
    </xf>
    <xf numFmtId="0" fontId="4" fillId="0" borderId="69" xfId="0" applyFont="1" applyFill="1" applyBorder="1" applyAlignment="1">
      <alignment horizontal="center" vertical="center"/>
    </xf>
    <xf numFmtId="170" fontId="0" fillId="0" borderId="80" xfId="0" applyNumberFormat="1" applyFill="1" applyBorder="1" applyAlignment="1">
      <alignment vertical="center"/>
    </xf>
    <xf numFmtId="0" fontId="0" fillId="0" borderId="81" xfId="0" applyFill="1" applyBorder="1" applyAlignment="1">
      <alignment vertical="center"/>
    </xf>
    <xf numFmtId="0" fontId="0" fillId="0" borderId="82" xfId="0" applyFill="1" applyBorder="1" applyAlignment="1">
      <alignment vertical="center"/>
    </xf>
    <xf numFmtId="0" fontId="4" fillId="0" borderId="65" xfId="0" applyFont="1" applyFill="1" applyBorder="1" applyAlignment="1">
      <alignment horizontal="left" vertical="center"/>
    </xf>
    <xf numFmtId="170" fontId="0" fillId="0" borderId="71" xfId="0" applyNumberFormat="1" applyFill="1" applyBorder="1" applyAlignment="1">
      <alignment vertical="center"/>
    </xf>
    <xf numFmtId="0" fontId="14" fillId="0" borderId="83" xfId="0" applyFont="1" applyFill="1" applyBorder="1" applyAlignment="1">
      <alignment horizontal="center" vertical="center"/>
    </xf>
    <xf numFmtId="0" fontId="5" fillId="0" borderId="34" xfId="0" applyFont="1" applyFill="1" applyBorder="1" applyAlignment="1">
      <alignment vertical="center"/>
    </xf>
    <xf numFmtId="0" fontId="5" fillId="0" borderId="35" xfId="0" applyFont="1" applyFill="1" applyBorder="1" applyAlignment="1">
      <alignment vertical="center"/>
    </xf>
    <xf numFmtId="0" fontId="34" fillId="0" borderId="39" xfId="0" applyFont="1" applyFill="1" applyBorder="1" applyAlignment="1">
      <alignment vertical="center"/>
    </xf>
    <xf numFmtId="0" fontId="4" fillId="0" borderId="0" xfId="0" applyFont="1" applyFill="1" applyBorder="1" applyAlignment="1">
      <alignment vertical="center"/>
    </xf>
    <xf numFmtId="0" fontId="9" fillId="0" borderId="39" xfId="0" applyFont="1" applyFill="1" applyBorder="1" applyAlignment="1">
      <alignment vertical="center"/>
    </xf>
    <xf numFmtId="0" fontId="5" fillId="0" borderId="41" xfId="0" applyFont="1" applyFill="1" applyBorder="1" applyAlignment="1">
      <alignment/>
    </xf>
    <xf numFmtId="170" fontId="12" fillId="0" borderId="42" xfId="0" applyNumberFormat="1" applyFont="1" applyFill="1" applyBorder="1" applyAlignment="1">
      <alignment/>
    </xf>
    <xf numFmtId="0" fontId="5" fillId="0" borderId="43" xfId="0" applyFont="1" applyFill="1" applyBorder="1" applyAlignment="1">
      <alignment horizontal="center"/>
    </xf>
    <xf numFmtId="0" fontId="7" fillId="38" borderId="0" xfId="0" applyFont="1" applyFill="1" applyBorder="1" applyAlignment="1">
      <alignment horizontal="center"/>
    </xf>
    <xf numFmtId="0" fontId="7" fillId="38" borderId="0" xfId="0" applyFont="1" applyFill="1" applyBorder="1" applyAlignment="1">
      <alignment/>
    </xf>
    <xf numFmtId="0" fontId="0" fillId="38" borderId="0" xfId="55" applyFill="1">
      <alignment/>
      <protection/>
    </xf>
    <xf numFmtId="0" fontId="22" fillId="38" borderId="0" xfId="55" applyFont="1" applyFill="1">
      <alignment/>
      <protection/>
    </xf>
    <xf numFmtId="0" fontId="0" fillId="38" borderId="84" xfId="55" applyFill="1" applyBorder="1">
      <alignment/>
      <protection/>
    </xf>
    <xf numFmtId="0" fontId="44" fillId="38" borderId="0" xfId="55" applyFont="1" applyFill="1" applyAlignment="1">
      <alignment horizontal="center"/>
      <protection/>
    </xf>
    <xf numFmtId="0" fontId="0" fillId="38" borderId="0" xfId="55" applyFont="1" applyFill="1">
      <alignment/>
      <protection/>
    </xf>
    <xf numFmtId="0" fontId="0" fillId="0" borderId="39" xfId="54" applyFill="1" applyBorder="1">
      <alignment/>
      <protection/>
    </xf>
    <xf numFmtId="0" fontId="0" fillId="0" borderId="0" xfId="54" applyFill="1" applyBorder="1">
      <alignment/>
      <protection/>
    </xf>
    <xf numFmtId="0" fontId="0" fillId="0" borderId="3" xfId="54" applyFill="1" applyBorder="1" applyAlignment="1">
      <alignment horizontal="left" indent="1"/>
      <protection/>
    </xf>
    <xf numFmtId="0" fontId="4" fillId="0" borderId="44" xfId="54" applyFont="1" applyFill="1" applyBorder="1">
      <alignment/>
      <protection/>
    </xf>
    <xf numFmtId="0" fontId="5" fillId="0" borderId="44" xfId="54" applyFont="1" applyFill="1" applyBorder="1">
      <alignment/>
      <protection/>
    </xf>
    <xf numFmtId="9" fontId="0" fillId="0" borderId="63" xfId="54" applyNumberFormat="1" applyFill="1" applyBorder="1" applyAlignment="1">
      <alignment horizontal="center"/>
      <protection/>
    </xf>
    <xf numFmtId="170" fontId="18" fillId="0" borderId="63" xfId="54" applyNumberFormat="1" applyFont="1" applyFill="1" applyBorder="1">
      <alignment/>
      <protection/>
    </xf>
    <xf numFmtId="170" fontId="18" fillId="0" borderId="66" xfId="54" applyNumberFormat="1" applyFont="1" applyFill="1" applyBorder="1">
      <alignment/>
      <protection/>
    </xf>
    <xf numFmtId="10" fontId="0" fillId="0" borderId="66" xfId="54" applyNumberFormat="1" applyFill="1" applyBorder="1" applyAlignment="1">
      <alignment horizontal="center"/>
      <protection/>
    </xf>
    <xf numFmtId="170" fontId="18" fillId="0" borderId="54" xfId="54" applyNumberFormat="1" applyFont="1" applyFill="1" applyBorder="1">
      <alignment/>
      <protection/>
    </xf>
    <xf numFmtId="0" fontId="0" fillId="0" borderId="53" xfId="54" applyFill="1" applyBorder="1">
      <alignment/>
      <protection/>
    </xf>
    <xf numFmtId="9" fontId="0" fillId="0" borderId="63" xfId="54" applyNumberFormat="1" applyFill="1" applyBorder="1">
      <alignment/>
      <protection/>
    </xf>
    <xf numFmtId="0" fontId="14" fillId="0" borderId="56" xfId="54" applyFont="1" applyFill="1" applyBorder="1" applyAlignment="1">
      <alignment horizontal="center"/>
      <protection/>
    </xf>
    <xf numFmtId="0" fontId="1" fillId="0" borderId="42" xfId="54" applyFont="1" applyFill="1" applyBorder="1" applyAlignment="1">
      <alignment horizontal="left"/>
      <protection/>
    </xf>
    <xf numFmtId="0" fontId="0" fillId="0" borderId="57" xfId="54" applyFill="1" applyBorder="1" applyAlignment="1">
      <alignment horizontal="left" indent="1"/>
      <protection/>
    </xf>
    <xf numFmtId="0" fontId="5" fillId="0" borderId="85" xfId="54" applyFont="1" applyFill="1" applyBorder="1" applyAlignment="1">
      <alignment horizontal="right"/>
      <protection/>
    </xf>
    <xf numFmtId="0" fontId="0" fillId="0" borderId="85" xfId="54" applyFill="1" applyBorder="1" applyAlignment="1">
      <alignment horizontal="right"/>
      <protection/>
    </xf>
    <xf numFmtId="0" fontId="0" fillId="0" borderId="86" xfId="54" applyFill="1" applyBorder="1">
      <alignment/>
      <protection/>
    </xf>
    <xf numFmtId="170" fontId="18" fillId="0" borderId="58" xfId="54" applyNumberFormat="1" applyFont="1" applyFill="1" applyBorder="1">
      <alignment/>
      <protection/>
    </xf>
    <xf numFmtId="0" fontId="0" fillId="0" borderId="58" xfId="54" applyFill="1" applyBorder="1">
      <alignment/>
      <protection/>
    </xf>
    <xf numFmtId="170" fontId="17" fillId="0" borderId="84" xfId="0" applyNumberFormat="1" applyFont="1" applyFill="1" applyBorder="1" applyAlignment="1">
      <alignment/>
    </xf>
    <xf numFmtId="170" fontId="17" fillId="0" borderId="0" xfId="0" applyNumberFormat="1" applyFont="1" applyFill="1" applyBorder="1" applyAlignment="1">
      <alignment/>
    </xf>
    <xf numFmtId="170" fontId="17" fillId="0" borderId="27" xfId="0" applyNumberFormat="1" applyFont="1" applyFill="1" applyBorder="1" applyAlignment="1">
      <alignment/>
    </xf>
    <xf numFmtId="170" fontId="17" fillId="0" borderId="84" xfId="0" applyNumberFormat="1" applyFont="1" applyFill="1" applyBorder="1" applyAlignment="1">
      <alignment/>
    </xf>
    <xf numFmtId="0" fontId="7" fillId="37" borderId="87" xfId="0" applyFont="1" applyFill="1" applyBorder="1" applyAlignment="1">
      <alignment horizontal="left"/>
    </xf>
    <xf numFmtId="0" fontId="7" fillId="37" borderId="88" xfId="54" applyFont="1" applyFill="1" applyBorder="1" applyAlignment="1">
      <alignment horizontal="center"/>
      <protection/>
    </xf>
    <xf numFmtId="0" fontId="39" fillId="37" borderId="0" xfId="0" applyFont="1" applyFill="1" applyBorder="1" applyAlignment="1">
      <alignment/>
    </xf>
    <xf numFmtId="4" fontId="38" fillId="37" borderId="89" xfId="0" applyNumberFormat="1" applyFont="1" applyFill="1" applyBorder="1" applyAlignment="1">
      <alignment/>
    </xf>
    <xf numFmtId="0" fontId="22" fillId="37" borderId="0" xfId="0" applyFont="1" applyFill="1" applyBorder="1" applyAlignment="1" applyProtection="1">
      <alignment/>
      <protection locked="0"/>
    </xf>
    <xf numFmtId="0" fontId="13" fillId="38" borderId="0" xfId="0" applyFont="1" applyFill="1" applyBorder="1" applyAlignment="1">
      <alignment/>
    </xf>
    <xf numFmtId="0" fontId="0" fillId="38" borderId="0" xfId="0" applyFill="1" applyAlignment="1">
      <alignment/>
    </xf>
    <xf numFmtId="0" fontId="7" fillId="38" borderId="0" xfId="0" applyFont="1" applyFill="1" applyAlignment="1">
      <alignment/>
    </xf>
    <xf numFmtId="0" fontId="7" fillId="35" borderId="16" xfId="0" applyNumberFormat="1" applyFont="1" applyFill="1" applyBorder="1" applyAlignment="1" applyProtection="1">
      <alignment horizontal="center"/>
      <protection locked="0"/>
    </xf>
    <xf numFmtId="0" fontId="22" fillId="38" borderId="0" xfId="0" applyFont="1" applyFill="1" applyBorder="1" applyAlignment="1">
      <alignment horizontal="right"/>
    </xf>
    <xf numFmtId="0" fontId="7" fillId="35" borderId="90" xfId="0" applyFont="1" applyFill="1" applyBorder="1" applyAlignment="1" applyProtection="1">
      <alignment horizontal="center"/>
      <protection locked="0"/>
    </xf>
    <xf numFmtId="0" fontId="8" fillId="37" borderId="91" xfId="54" applyFont="1" applyFill="1" applyBorder="1" applyAlignment="1">
      <alignment horizontal="left"/>
      <protection/>
    </xf>
    <xf numFmtId="0" fontId="39" fillId="37" borderId="89" xfId="0" applyFont="1" applyFill="1" applyBorder="1" applyAlignment="1">
      <alignment/>
    </xf>
    <xf numFmtId="0" fontId="39" fillId="37" borderId="88" xfId="54" applyFont="1" applyFill="1" applyBorder="1">
      <alignment/>
      <protection/>
    </xf>
    <xf numFmtId="0" fontId="39" fillId="37" borderId="92" xfId="54" applyFont="1" applyFill="1" applyBorder="1">
      <alignment/>
      <protection/>
    </xf>
    <xf numFmtId="0" fontId="45" fillId="37" borderId="88" xfId="0" applyFont="1" applyFill="1" applyBorder="1" applyAlignment="1">
      <alignment/>
    </xf>
    <xf numFmtId="0" fontId="39" fillId="37" borderId="88" xfId="0" applyFont="1" applyFill="1" applyBorder="1" applyAlignment="1">
      <alignment/>
    </xf>
    <xf numFmtId="0" fontId="7" fillId="37" borderId="88" xfId="0" applyFont="1" applyFill="1" applyBorder="1" applyAlignment="1">
      <alignment/>
    </xf>
    <xf numFmtId="166" fontId="22" fillId="37" borderId="0" xfId="0" applyNumberFormat="1" applyFont="1" applyFill="1" applyBorder="1" applyAlignment="1">
      <alignment/>
    </xf>
    <xf numFmtId="0" fontId="22" fillId="37" borderId="0" xfId="0" applyFont="1" applyFill="1" applyBorder="1" applyAlignment="1">
      <alignment/>
    </xf>
    <xf numFmtId="0" fontId="8" fillId="37" borderId="91" xfId="0" applyFont="1" applyFill="1" applyBorder="1" applyAlignment="1">
      <alignment horizontal="left"/>
    </xf>
    <xf numFmtId="0" fontId="7" fillId="37" borderId="88" xfId="0" applyFont="1" applyFill="1" applyBorder="1" applyAlignment="1">
      <alignment horizontal="left"/>
    </xf>
    <xf numFmtId="0" fontId="7" fillId="37" borderId="89" xfId="0" applyFont="1" applyFill="1" applyBorder="1" applyAlignment="1">
      <alignment horizontal="left"/>
    </xf>
    <xf numFmtId="0" fontId="8" fillId="37" borderId="87" xfId="54" applyFont="1" applyFill="1" applyBorder="1" applyAlignment="1">
      <alignment horizontal="left"/>
      <protection/>
    </xf>
    <xf numFmtId="0" fontId="45" fillId="37" borderId="0" xfId="54" applyFont="1" applyFill="1" applyBorder="1" applyAlignment="1">
      <alignment horizontal="center"/>
      <protection/>
    </xf>
    <xf numFmtId="0" fontId="7" fillId="37" borderId="0" xfId="54" applyFont="1" applyFill="1" applyBorder="1" applyAlignment="1">
      <alignment horizontal="left"/>
      <protection/>
    </xf>
    <xf numFmtId="4" fontId="40" fillId="37" borderId="93" xfId="0" applyNumberFormat="1" applyFont="1" applyFill="1" applyBorder="1" applyAlignment="1">
      <alignment horizontal="center"/>
    </xf>
    <xf numFmtId="0" fontId="8" fillId="37" borderId="93" xfId="0" applyFont="1" applyFill="1" applyBorder="1" applyAlignment="1">
      <alignment horizontal="center"/>
    </xf>
    <xf numFmtId="166" fontId="7" fillId="37" borderId="93" xfId="0" applyNumberFormat="1" applyFont="1" applyFill="1" applyBorder="1" applyAlignment="1">
      <alignment/>
    </xf>
    <xf numFmtId="0" fontId="45" fillId="37" borderId="94" xfId="54" applyFont="1" applyFill="1" applyBorder="1" applyAlignment="1">
      <alignment horizontal="center"/>
      <protection/>
    </xf>
    <xf numFmtId="0" fontId="7" fillId="37" borderId="94" xfId="54" applyFont="1" applyFill="1" applyBorder="1" applyAlignment="1">
      <alignment horizontal="left"/>
      <protection/>
    </xf>
    <xf numFmtId="0" fontId="7" fillId="37" borderId="92" xfId="54" applyFont="1" applyFill="1" applyBorder="1" applyAlignment="1">
      <alignment horizontal="left"/>
      <protection/>
    </xf>
    <xf numFmtId="0" fontId="7" fillId="37" borderId="95" xfId="54" applyFont="1" applyFill="1" applyBorder="1" applyAlignment="1">
      <alignment horizontal="left"/>
      <protection/>
    </xf>
    <xf numFmtId="0" fontId="7" fillId="37" borderId="96" xfId="54" applyFont="1" applyFill="1" applyBorder="1" applyAlignment="1">
      <alignment horizontal="left"/>
      <protection/>
    </xf>
    <xf numFmtId="0" fontId="7" fillId="37" borderId="97" xfId="54" applyFont="1" applyFill="1" applyBorder="1" applyAlignment="1">
      <alignment horizontal="left"/>
      <protection/>
    </xf>
    <xf numFmtId="0" fontId="39" fillId="37" borderId="97" xfId="54" applyFont="1" applyFill="1" applyBorder="1">
      <alignment/>
      <protection/>
    </xf>
    <xf numFmtId="4" fontId="7" fillId="39" borderId="89" xfId="0" applyNumberFormat="1" applyFont="1" applyFill="1" applyBorder="1" applyAlignment="1" applyProtection="1">
      <alignment/>
      <protection locked="0"/>
    </xf>
    <xf numFmtId="0" fontId="45" fillId="37" borderId="98" xfId="54" applyFont="1" applyFill="1" applyBorder="1" applyAlignment="1">
      <alignment horizontal="center"/>
      <protection/>
    </xf>
    <xf numFmtId="0" fontId="45" fillId="37" borderId="99" xfId="54" applyFont="1" applyFill="1" applyBorder="1" applyAlignment="1">
      <alignment horizontal="center"/>
      <protection/>
    </xf>
    <xf numFmtId="0" fontId="45" fillId="37" borderId="100" xfId="54" applyFont="1" applyFill="1" applyBorder="1" applyAlignment="1">
      <alignment horizontal="center"/>
      <protection/>
    </xf>
    <xf numFmtId="0" fontId="45" fillId="37" borderId="89" xfId="54" applyFont="1" applyFill="1" applyBorder="1" applyAlignment="1">
      <alignment horizontal="center"/>
      <protection/>
    </xf>
    <xf numFmtId="9" fontId="8" fillId="37" borderId="88" xfId="0" applyNumberFormat="1" applyFont="1" applyFill="1" applyBorder="1" applyAlignment="1" applyProtection="1">
      <alignment horizontal="right"/>
      <protection locked="0"/>
    </xf>
    <xf numFmtId="0" fontId="7" fillId="37" borderId="87" xfId="0" applyFont="1" applyFill="1" applyBorder="1" applyAlignment="1">
      <alignment/>
    </xf>
    <xf numFmtId="0" fontId="7" fillId="37" borderId="0" xfId="0" applyFont="1" applyFill="1" applyBorder="1" applyAlignment="1">
      <alignment horizontal="left"/>
    </xf>
    <xf numFmtId="0" fontId="7" fillId="37" borderId="0" xfId="0" applyFont="1" applyFill="1" applyBorder="1" applyAlignment="1">
      <alignment/>
    </xf>
    <xf numFmtId="4" fontId="7" fillId="37" borderId="101" xfId="0" applyNumberFormat="1" applyFont="1" applyFill="1" applyBorder="1" applyAlignment="1" applyProtection="1">
      <alignment/>
      <protection locked="0"/>
    </xf>
    <xf numFmtId="4" fontId="7" fillId="37" borderId="93" xfId="0" applyNumberFormat="1" applyFont="1" applyFill="1" applyBorder="1" applyAlignment="1" applyProtection="1">
      <alignment/>
      <protection locked="0"/>
    </xf>
    <xf numFmtId="4" fontId="7" fillId="37" borderId="102" xfId="0" applyNumberFormat="1" applyFont="1" applyFill="1" applyBorder="1" applyAlignment="1" applyProtection="1">
      <alignment/>
      <protection locked="0"/>
    </xf>
    <xf numFmtId="9" fontId="7" fillId="37" borderId="89" xfId="0" applyNumberFormat="1" applyFont="1" applyFill="1" applyBorder="1" applyAlignment="1" applyProtection="1">
      <alignment horizontal="center"/>
      <protection locked="0"/>
    </xf>
    <xf numFmtId="0" fontId="45" fillId="37" borderId="91" xfId="54" applyFont="1" applyFill="1" applyBorder="1" applyAlignment="1">
      <alignment horizontal="center"/>
      <protection/>
    </xf>
    <xf numFmtId="0" fontId="7" fillId="37" borderId="87" xfId="54" applyFont="1" applyFill="1" applyBorder="1" applyAlignment="1">
      <alignment horizontal="left"/>
      <protection/>
    </xf>
    <xf numFmtId="0" fontId="7" fillId="37" borderId="92" xfId="54" applyFont="1" applyFill="1" applyBorder="1" applyAlignment="1">
      <alignment horizontal="center"/>
      <protection/>
    </xf>
    <xf numFmtId="0" fontId="7" fillId="37" borderId="88" xfId="54" applyFont="1" applyFill="1" applyBorder="1" applyAlignment="1">
      <alignment horizontal="left"/>
      <protection/>
    </xf>
    <xf numFmtId="166" fontId="7" fillId="37" borderId="102" xfId="54" applyNumberFormat="1" applyFont="1" applyFill="1" applyBorder="1">
      <alignment/>
      <protection/>
    </xf>
    <xf numFmtId="166" fontId="7" fillId="37" borderId="89" xfId="54" applyNumberFormat="1" applyFont="1" applyFill="1" applyBorder="1">
      <alignment/>
      <protection/>
    </xf>
    <xf numFmtId="0" fontId="7" fillId="37" borderId="91" xfId="0" applyFont="1" applyFill="1" applyBorder="1" applyAlignment="1">
      <alignment horizontal="left"/>
    </xf>
    <xf numFmtId="4" fontId="8" fillId="38" borderId="89" xfId="54" applyNumberFormat="1" applyFont="1" applyFill="1" applyBorder="1">
      <alignment/>
      <protection/>
    </xf>
    <xf numFmtId="170" fontId="17" fillId="0" borderId="84" xfId="0" applyNumberFormat="1" applyFont="1" applyBorder="1" applyAlignment="1">
      <alignment/>
    </xf>
    <xf numFmtId="9" fontId="7" fillId="37" borderId="88" xfId="0" applyNumberFormat="1" applyFont="1" applyFill="1" applyBorder="1" applyAlignment="1" applyProtection="1">
      <alignment horizontal="center"/>
      <protection locked="0"/>
    </xf>
    <xf numFmtId="0" fontId="0" fillId="0" borderId="58" xfId="0" applyFill="1" applyBorder="1" applyAlignment="1">
      <alignment horizontal="center"/>
    </xf>
    <xf numFmtId="0" fontId="45" fillId="37" borderId="92" xfId="0" applyFont="1" applyFill="1" applyBorder="1" applyAlignment="1">
      <alignment/>
    </xf>
    <xf numFmtId="0" fontId="45" fillId="37" borderId="97" xfId="0" applyFont="1" applyFill="1" applyBorder="1" applyAlignment="1">
      <alignment/>
    </xf>
    <xf numFmtId="0" fontId="45" fillId="37" borderId="102" xfId="54" applyFont="1" applyFill="1" applyBorder="1" applyAlignment="1">
      <alignment horizontal="center"/>
      <protection/>
    </xf>
    <xf numFmtId="0" fontId="7" fillId="37" borderId="96" xfId="0" applyFont="1" applyFill="1" applyBorder="1" applyAlignment="1">
      <alignment horizontal="left"/>
    </xf>
    <xf numFmtId="9" fontId="8" fillId="37" borderId="97" xfId="0" applyNumberFormat="1" applyFont="1" applyFill="1" applyBorder="1" applyAlignment="1" applyProtection="1">
      <alignment horizontal="right"/>
      <protection locked="0"/>
    </xf>
    <xf numFmtId="0" fontId="37" fillId="40" borderId="103" xfId="0" applyFont="1" applyFill="1" applyBorder="1" applyAlignment="1">
      <alignment vertical="center"/>
    </xf>
    <xf numFmtId="0" fontId="46" fillId="40" borderId="103" xfId="0" applyFont="1" applyFill="1" applyBorder="1" applyAlignment="1">
      <alignment horizontal="center" vertical="center"/>
    </xf>
    <xf numFmtId="0" fontId="46" fillId="40" borderId="103" xfId="0" applyFont="1" applyFill="1" applyBorder="1" applyAlignment="1">
      <alignment vertical="center"/>
    </xf>
    <xf numFmtId="0" fontId="0" fillId="0" borderId="58" xfId="0" applyFill="1" applyBorder="1" applyAlignment="1">
      <alignment vertical="center"/>
    </xf>
    <xf numFmtId="0" fontId="22" fillId="37" borderId="89" xfId="0" applyFont="1" applyFill="1" applyBorder="1" applyAlignment="1" applyProtection="1">
      <alignment/>
      <protection locked="0"/>
    </xf>
    <xf numFmtId="9" fontId="7" fillId="35" borderId="96" xfId="54" applyNumberFormat="1" applyFont="1" applyFill="1" applyBorder="1" applyAlignment="1" applyProtection="1">
      <alignment horizontal="center"/>
      <protection locked="0"/>
    </xf>
    <xf numFmtId="4" fontId="7" fillId="35" borderId="89" xfId="54" applyNumberFormat="1" applyFont="1" applyFill="1" applyBorder="1" applyProtection="1">
      <alignment/>
      <protection locked="0"/>
    </xf>
    <xf numFmtId="9" fontId="7" fillId="35" borderId="91" xfId="54" applyNumberFormat="1" applyFont="1" applyFill="1" applyBorder="1" applyAlignment="1" applyProtection="1">
      <alignment horizontal="center"/>
      <protection locked="0"/>
    </xf>
    <xf numFmtId="4" fontId="7" fillId="35" borderId="89" xfId="0" applyNumberFormat="1" applyFont="1" applyFill="1" applyBorder="1" applyAlignment="1" applyProtection="1">
      <alignment/>
      <protection locked="0"/>
    </xf>
    <xf numFmtId="4" fontId="7" fillId="35" borderId="102" xfId="0" applyNumberFormat="1" applyFont="1" applyFill="1" applyBorder="1" applyAlignment="1" applyProtection="1">
      <alignment/>
      <protection locked="0"/>
    </xf>
    <xf numFmtId="9" fontId="7" fillId="35" borderId="89" xfId="0" applyNumberFormat="1" applyFont="1" applyFill="1" applyBorder="1" applyAlignment="1">
      <alignment horizontal="center"/>
    </xf>
    <xf numFmtId="0" fontId="7" fillId="35" borderId="89" xfId="0" applyFont="1" applyFill="1" applyBorder="1" applyAlignment="1">
      <alignment horizontal="left"/>
    </xf>
    <xf numFmtId="4" fontId="7" fillId="35" borderId="88" xfId="0" applyNumberFormat="1" applyFont="1" applyFill="1" applyBorder="1" applyAlignment="1" applyProtection="1">
      <alignment/>
      <protection locked="0"/>
    </xf>
    <xf numFmtId="0" fontId="22" fillId="35" borderId="91" xfId="0" applyFont="1" applyFill="1" applyBorder="1" applyAlignment="1" applyProtection="1">
      <alignment/>
      <protection locked="0"/>
    </xf>
    <xf numFmtId="9" fontId="4" fillId="0" borderId="44" xfId="54" applyNumberFormat="1" applyFont="1" applyFill="1" applyBorder="1">
      <alignment/>
      <protection/>
    </xf>
    <xf numFmtId="170" fontId="0" fillId="0" borderId="0" xfId="0" applyNumberFormat="1" applyFill="1" applyAlignment="1">
      <alignment/>
    </xf>
    <xf numFmtId="0" fontId="46" fillId="40" borderId="104" xfId="0" applyFont="1" applyFill="1" applyBorder="1" applyAlignment="1" applyProtection="1">
      <alignment horizontal="center" vertical="center"/>
      <protection locked="0"/>
    </xf>
    <xf numFmtId="0" fontId="7" fillId="35" borderId="89" xfId="54" applyFont="1" applyFill="1" applyBorder="1" applyAlignment="1" applyProtection="1">
      <alignment horizontal="center"/>
      <protection locked="0"/>
    </xf>
    <xf numFmtId="0" fontId="7" fillId="35" borderId="89" xfId="0" applyFont="1" applyFill="1" applyBorder="1" applyAlignment="1" applyProtection="1">
      <alignment horizontal="center"/>
      <protection locked="0"/>
    </xf>
    <xf numFmtId="0" fontId="39" fillId="35" borderId="89" xfId="0" applyFont="1" applyFill="1" applyBorder="1" applyAlignment="1">
      <alignment/>
    </xf>
    <xf numFmtId="0" fontId="8" fillId="35" borderId="89" xfId="0" applyFont="1" applyFill="1" applyBorder="1" applyAlignment="1" applyProtection="1">
      <alignment horizontal="center" vertical="center"/>
      <protection locked="0"/>
    </xf>
    <xf numFmtId="0" fontId="5" fillId="0" borderId="0" xfId="0" applyFont="1" applyBorder="1" applyAlignment="1">
      <alignment/>
    </xf>
    <xf numFmtId="4" fontId="7" fillId="37" borderId="89" xfId="0" applyNumberFormat="1" applyFont="1" applyFill="1" applyBorder="1" applyAlignment="1" applyProtection="1">
      <alignment/>
      <protection locked="0"/>
    </xf>
    <xf numFmtId="4" fontId="22" fillId="37" borderId="0" xfId="0" applyNumberFormat="1" applyFont="1" applyFill="1" applyBorder="1" applyAlignment="1">
      <alignment/>
    </xf>
    <xf numFmtId="0" fontId="1" fillId="38" borderId="0" xfId="55" applyFont="1" applyFill="1" applyAlignment="1">
      <alignment horizontal="center"/>
      <protection/>
    </xf>
    <xf numFmtId="0" fontId="31" fillId="37" borderId="105" xfId="55" applyFont="1" applyFill="1" applyBorder="1" applyAlignment="1">
      <alignment horizontal="center"/>
      <protection/>
    </xf>
    <xf numFmtId="170" fontId="4" fillId="0" borderId="106" xfId="0" applyNumberFormat="1" applyFont="1" applyFill="1" applyBorder="1" applyAlignment="1">
      <alignment vertical="center"/>
    </xf>
    <xf numFmtId="3" fontId="47" fillId="36" borderId="107" xfId="56" applyNumberFormat="1" applyFont="1" applyFill="1" applyBorder="1" applyAlignment="1">
      <alignment horizontal="center"/>
      <protection/>
    </xf>
    <xf numFmtId="0" fontId="51" fillId="38" borderId="0" xfId="55" applyFont="1" applyFill="1">
      <alignment/>
      <protection/>
    </xf>
    <xf numFmtId="0" fontId="52" fillId="38" borderId="108" xfId="55" applyFont="1" applyFill="1" applyBorder="1" applyAlignment="1">
      <alignment horizontal="center"/>
      <protection/>
    </xf>
    <xf numFmtId="0" fontId="52" fillId="38" borderId="3" xfId="55" applyFont="1" applyFill="1" applyBorder="1" applyAlignment="1">
      <alignment horizontal="center"/>
      <protection/>
    </xf>
    <xf numFmtId="0" fontId="52" fillId="38" borderId="24" xfId="55" applyFont="1" applyFill="1" applyBorder="1" applyAlignment="1">
      <alignment horizontal="center"/>
      <protection/>
    </xf>
    <xf numFmtId="0" fontId="53" fillId="37" borderId="109" xfId="55" applyFont="1" applyFill="1" applyBorder="1" applyAlignment="1">
      <alignment horizontal="left" indent="1"/>
      <protection/>
    </xf>
    <xf numFmtId="0" fontId="53" fillId="37" borderId="110" xfId="55" applyFont="1" applyFill="1" applyBorder="1" applyAlignment="1">
      <alignment horizontal="left" indent="1"/>
      <protection/>
    </xf>
    <xf numFmtId="0" fontId="53" fillId="37" borderId="111" xfId="55" applyFont="1" applyFill="1" applyBorder="1" applyAlignment="1">
      <alignment horizontal="left" indent="1"/>
      <protection/>
    </xf>
    <xf numFmtId="0" fontId="5" fillId="0" borderId="40" xfId="0" applyFont="1" applyFill="1" applyBorder="1" applyAlignment="1">
      <alignment horizontal="center" vertical="center"/>
    </xf>
    <xf numFmtId="0" fontId="28" fillId="0" borderId="39" xfId="0" applyFont="1" applyFill="1" applyBorder="1" applyAlignment="1">
      <alignment/>
    </xf>
    <xf numFmtId="0" fontId="15" fillId="0" borderId="0" xfId="0" applyFont="1" applyFill="1" applyBorder="1" applyAlignment="1">
      <alignment/>
    </xf>
    <xf numFmtId="0" fontId="54" fillId="0" borderId="0" xfId="0" applyFont="1" applyFill="1" applyAlignment="1">
      <alignment/>
    </xf>
    <xf numFmtId="0" fontId="0" fillId="0" borderId="41" xfId="0" applyBorder="1" applyAlignment="1">
      <alignment/>
    </xf>
    <xf numFmtId="0" fontId="55" fillId="0" borderId="0" xfId="0" applyFont="1" applyAlignment="1">
      <alignment/>
    </xf>
    <xf numFmtId="0" fontId="56" fillId="0" borderId="0" xfId="0" applyFont="1" applyAlignment="1">
      <alignment/>
    </xf>
    <xf numFmtId="0" fontId="19" fillId="0" borderId="0" xfId="0" applyFont="1" applyAlignment="1">
      <alignment horizontal="center"/>
    </xf>
    <xf numFmtId="0" fontId="13" fillId="0" borderId="0" xfId="0" applyFont="1" applyAlignment="1">
      <alignment/>
    </xf>
    <xf numFmtId="9" fontId="0" fillId="0" borderId="66" xfId="54" applyNumberFormat="1" applyFill="1" applyBorder="1" applyAlignment="1">
      <alignment horizontal="center"/>
      <protection/>
    </xf>
    <xf numFmtId="0" fontId="6" fillId="0" borderId="72" xfId="0" applyFont="1" applyFill="1" applyBorder="1" applyAlignment="1">
      <alignment horizontal="center"/>
    </xf>
    <xf numFmtId="0" fontId="5" fillId="0" borderId="68" xfId="0" applyFont="1" applyFill="1" applyBorder="1" applyAlignment="1">
      <alignment horizontal="center"/>
    </xf>
    <xf numFmtId="0" fontId="0" fillId="0" borderId="24" xfId="0" applyFont="1" applyBorder="1" applyAlignment="1">
      <alignment horizontal="center"/>
    </xf>
    <xf numFmtId="0" fontId="0" fillId="0" borderId="3" xfId="54" applyFill="1" applyBorder="1" applyAlignment="1">
      <alignment horizontal="center"/>
      <protection/>
    </xf>
    <xf numFmtId="0" fontId="0" fillId="0" borderId="3" xfId="0" applyFill="1" applyBorder="1" applyAlignment="1">
      <alignment horizontal="center"/>
    </xf>
    <xf numFmtId="0" fontId="1" fillId="0" borderId="47" xfId="0" applyFont="1" applyFill="1" applyBorder="1" applyAlignment="1">
      <alignment horizontal="center"/>
    </xf>
    <xf numFmtId="0" fontId="1" fillId="0" borderId="35" xfId="0" applyFont="1" applyFill="1" applyBorder="1" applyAlignment="1">
      <alignment horizontal="center"/>
    </xf>
    <xf numFmtId="0" fontId="4" fillId="0" borderId="60" xfId="0" applyFont="1" applyFill="1" applyBorder="1" applyAlignment="1">
      <alignment horizontal="left"/>
    </xf>
    <xf numFmtId="0" fontId="0" fillId="0" borderId="112" xfId="0" applyFill="1" applyBorder="1" applyAlignment="1">
      <alignment/>
    </xf>
    <xf numFmtId="0" fontId="0" fillId="0" borderId="113" xfId="0" applyFill="1" applyBorder="1" applyAlignment="1">
      <alignment/>
    </xf>
    <xf numFmtId="0" fontId="4" fillId="0" borderId="45" xfId="0" applyNumberFormat="1" applyFont="1" applyFill="1" applyBorder="1" applyAlignment="1">
      <alignment horizontal="center"/>
    </xf>
    <xf numFmtId="0" fontId="15" fillId="0" borderId="34" xfId="0" applyFont="1" applyFill="1" applyBorder="1" applyAlignment="1">
      <alignment horizontal="left"/>
    </xf>
    <xf numFmtId="0" fontId="0" fillId="0" borderId="0" xfId="0" applyFill="1" applyAlignment="1">
      <alignment horizontal="center"/>
    </xf>
    <xf numFmtId="0" fontId="4" fillId="0" borderId="0" xfId="0" applyFont="1" applyFill="1" applyAlignment="1">
      <alignment horizontal="center"/>
    </xf>
    <xf numFmtId="0" fontId="28" fillId="0" borderId="39" xfId="0" applyFont="1" applyFill="1" applyBorder="1" applyAlignment="1">
      <alignment horizontal="left" vertical="center"/>
    </xf>
    <xf numFmtId="0" fontId="11" fillId="0" borderId="0" xfId="0" applyFont="1" applyFill="1" applyBorder="1" applyAlignment="1">
      <alignment/>
    </xf>
    <xf numFmtId="0" fontId="0" fillId="0" borderId="114" xfId="0" applyFill="1" applyBorder="1" applyAlignment="1">
      <alignment vertical="center"/>
    </xf>
    <xf numFmtId="0" fontId="0" fillId="0" borderId="115" xfId="0" applyFill="1" applyBorder="1" applyAlignment="1">
      <alignment vertical="center"/>
    </xf>
    <xf numFmtId="0" fontId="0" fillId="0" borderId="116" xfId="0" applyFill="1" applyBorder="1" applyAlignment="1">
      <alignment vertical="center"/>
    </xf>
    <xf numFmtId="0" fontId="5" fillId="0" borderId="36" xfId="0" applyFont="1" applyFill="1" applyBorder="1" applyAlignment="1">
      <alignment vertical="center"/>
    </xf>
    <xf numFmtId="0" fontId="4" fillId="0" borderId="39" xfId="0" applyFont="1" applyFill="1" applyBorder="1" applyAlignment="1">
      <alignment vertical="center"/>
    </xf>
    <xf numFmtId="0" fontId="4" fillId="0" borderId="40" xfId="0" applyFont="1" applyFill="1" applyBorder="1" applyAlignment="1">
      <alignment vertical="center"/>
    </xf>
    <xf numFmtId="14" fontId="4" fillId="0" borderId="80" xfId="0" applyNumberFormat="1" applyFont="1" applyFill="1" applyBorder="1" applyAlignment="1">
      <alignment horizontal="center" vertical="center"/>
    </xf>
    <xf numFmtId="0" fontId="5" fillId="0" borderId="40" xfId="0" applyFont="1" applyFill="1" applyBorder="1" applyAlignment="1">
      <alignment vertical="center"/>
    </xf>
    <xf numFmtId="0" fontId="5" fillId="0" borderId="39" xfId="0" applyFont="1" applyFill="1" applyBorder="1" applyAlignment="1">
      <alignment vertical="center"/>
    </xf>
    <xf numFmtId="0" fontId="5" fillId="0" borderId="43" xfId="0" applyFont="1" applyFill="1" applyBorder="1" applyAlignment="1">
      <alignment/>
    </xf>
    <xf numFmtId="0" fontId="5" fillId="0" borderId="0" xfId="0" applyFont="1" applyFill="1" applyBorder="1" applyAlignment="1">
      <alignment horizontal="center" vertical="center"/>
    </xf>
    <xf numFmtId="0" fontId="38" fillId="0" borderId="34" xfId="0" applyFont="1" applyFill="1" applyBorder="1" applyAlignment="1">
      <alignment vertical="center"/>
    </xf>
    <xf numFmtId="0" fontId="22" fillId="0" borderId="36" xfId="0" applyFont="1" applyFill="1" applyBorder="1" applyAlignment="1">
      <alignment vertical="center"/>
    </xf>
    <xf numFmtId="0" fontId="22" fillId="0" borderId="39" xfId="0" applyFont="1" applyFill="1" applyBorder="1" applyAlignment="1">
      <alignment vertical="center"/>
    </xf>
    <xf numFmtId="0" fontId="22" fillId="0" borderId="40" xfId="0" applyFont="1" applyFill="1" applyBorder="1" applyAlignment="1">
      <alignment vertical="center"/>
    </xf>
    <xf numFmtId="0" fontId="38" fillId="0" borderId="39" xfId="0" applyFont="1" applyFill="1" applyBorder="1" applyAlignment="1">
      <alignment vertical="center"/>
    </xf>
    <xf numFmtId="0" fontId="22" fillId="0" borderId="40" xfId="0" applyFont="1" applyFill="1" applyBorder="1" applyAlignment="1">
      <alignment/>
    </xf>
    <xf numFmtId="0" fontId="22" fillId="0" borderId="40" xfId="0" applyFont="1" applyFill="1" applyBorder="1" applyAlignment="1">
      <alignment horizontal="right" vertical="center"/>
    </xf>
    <xf numFmtId="0" fontId="22" fillId="0" borderId="41" xfId="0" applyFont="1" applyFill="1" applyBorder="1" applyAlignment="1">
      <alignment/>
    </xf>
    <xf numFmtId="0" fontId="22" fillId="0" borderId="43" xfId="0" applyFont="1" applyFill="1" applyBorder="1" applyAlignment="1">
      <alignment/>
    </xf>
    <xf numFmtId="170" fontId="0" fillId="0" borderId="35" xfId="0" applyNumberFormat="1" applyFont="1" applyFill="1" applyBorder="1" applyAlignment="1">
      <alignment vertical="center"/>
    </xf>
    <xf numFmtId="170" fontId="27" fillId="0" borderId="42" xfId="0" applyNumberFormat="1" applyFont="1" applyFill="1" applyBorder="1" applyAlignment="1">
      <alignment vertical="center"/>
    </xf>
    <xf numFmtId="170" fontId="27" fillId="0" borderId="0" xfId="0" applyNumberFormat="1" applyFont="1" applyFill="1" applyBorder="1" applyAlignment="1">
      <alignment/>
    </xf>
    <xf numFmtId="0" fontId="9" fillId="0" borderId="80" xfId="0" applyFont="1" applyFill="1" applyBorder="1" applyAlignment="1">
      <alignment vertical="center"/>
    </xf>
    <xf numFmtId="0" fontId="9" fillId="0" borderId="38" xfId="0" applyFont="1" applyFill="1" applyBorder="1" applyAlignment="1">
      <alignment vertical="center"/>
    </xf>
    <xf numFmtId="0" fontId="9" fillId="0" borderId="117" xfId="0" applyFont="1" applyFill="1" applyBorder="1" applyAlignment="1">
      <alignment vertical="center"/>
    </xf>
    <xf numFmtId="0" fontId="34" fillId="0" borderId="40" xfId="0" applyFont="1" applyFill="1" applyBorder="1" applyAlignment="1">
      <alignment vertical="center"/>
    </xf>
    <xf numFmtId="0" fontId="5" fillId="0" borderId="114" xfId="0" applyFont="1" applyFill="1" applyBorder="1" applyAlignment="1">
      <alignment vertical="center"/>
    </xf>
    <xf numFmtId="9" fontId="17" fillId="0" borderId="15" xfId="0" applyNumberFormat="1" applyFont="1" applyBorder="1" applyAlignment="1">
      <alignment horizontal="center"/>
    </xf>
    <xf numFmtId="0" fontId="17" fillId="0" borderId="62" xfId="0" applyFont="1" applyBorder="1" applyAlignment="1">
      <alignment horizontal="center"/>
    </xf>
    <xf numFmtId="0" fontId="5" fillId="0" borderId="57" xfId="0" applyFont="1" applyBorder="1" applyAlignment="1">
      <alignment/>
    </xf>
    <xf numFmtId="170" fontId="17" fillId="0" borderId="64" xfId="0" applyNumberFormat="1" applyFont="1" applyFill="1" applyBorder="1" applyAlignment="1">
      <alignment/>
    </xf>
    <xf numFmtId="170" fontId="17" fillId="0" borderId="42" xfId="0" applyNumberFormat="1" applyFont="1" applyFill="1" applyBorder="1" applyAlignment="1">
      <alignment/>
    </xf>
    <xf numFmtId="170" fontId="17" fillId="0" borderId="74" xfId="0" applyNumberFormat="1" applyFont="1" applyFill="1" applyBorder="1" applyAlignment="1">
      <alignment/>
    </xf>
    <xf numFmtId="170" fontId="17" fillId="0" borderId="75" xfId="0" applyNumberFormat="1" applyFont="1" applyFill="1" applyBorder="1" applyAlignment="1">
      <alignment/>
    </xf>
    <xf numFmtId="170" fontId="17" fillId="0" borderId="65" xfId="0" applyNumberFormat="1" applyFont="1" applyFill="1" applyBorder="1" applyAlignment="1">
      <alignment/>
    </xf>
    <xf numFmtId="170" fontId="17" fillId="0" borderId="64" xfId="0" applyNumberFormat="1" applyFont="1" applyFill="1" applyBorder="1" applyAlignment="1">
      <alignment/>
    </xf>
    <xf numFmtId="0" fontId="17" fillId="0" borderId="74" xfId="0" applyFont="1" applyBorder="1" applyAlignment="1">
      <alignment horizontal="center"/>
    </xf>
    <xf numFmtId="170" fontId="17" fillId="0" borderId="74" xfId="0" applyNumberFormat="1" applyFont="1" applyBorder="1" applyAlignment="1">
      <alignment/>
    </xf>
    <xf numFmtId="0" fontId="17" fillId="0" borderId="112" xfId="0" applyFont="1" applyBorder="1" applyAlignment="1">
      <alignment horizontal="center"/>
    </xf>
    <xf numFmtId="0" fontId="17" fillId="0" borderId="84" xfId="0" applyFont="1" applyBorder="1" applyAlignment="1">
      <alignment horizontal="center"/>
    </xf>
    <xf numFmtId="0" fontId="0" fillId="0" borderId="0" xfId="0" applyFont="1" applyBorder="1" applyAlignment="1">
      <alignment/>
    </xf>
    <xf numFmtId="0" fontId="4" fillId="0" borderId="50" xfId="0" applyFont="1" applyBorder="1" applyAlignment="1">
      <alignment horizontal="center"/>
    </xf>
    <xf numFmtId="170" fontId="27" fillId="0" borderId="118" xfId="0" applyNumberFormat="1" applyFont="1" applyBorder="1" applyAlignment="1">
      <alignment/>
    </xf>
    <xf numFmtId="0" fontId="4" fillId="0" borderId="53" xfId="0" applyFont="1" applyBorder="1" applyAlignment="1">
      <alignment horizontal="center"/>
    </xf>
    <xf numFmtId="170" fontId="17" fillId="0" borderId="54" xfId="0" applyNumberFormat="1" applyFont="1" applyFill="1" applyBorder="1" applyAlignment="1">
      <alignment/>
    </xf>
    <xf numFmtId="166" fontId="17" fillId="0" borderId="119" xfId="0" applyNumberFormat="1" applyFont="1" applyBorder="1" applyAlignment="1">
      <alignment/>
    </xf>
    <xf numFmtId="170" fontId="27" fillId="0" borderId="120" xfId="0" applyNumberFormat="1" applyFont="1" applyBorder="1" applyAlignment="1">
      <alignment/>
    </xf>
    <xf numFmtId="170" fontId="27" fillId="0" borderId="52" xfId="0" applyNumberFormat="1" applyFont="1" applyBorder="1" applyAlignment="1">
      <alignment/>
    </xf>
    <xf numFmtId="0" fontId="4" fillId="0" borderId="39" xfId="0" applyFont="1" applyBorder="1" applyAlignment="1">
      <alignment horizontal="center"/>
    </xf>
    <xf numFmtId="166" fontId="17" fillId="0" borderId="40" xfId="0" applyNumberFormat="1" applyFont="1" applyBorder="1" applyAlignment="1">
      <alignment/>
    </xf>
    <xf numFmtId="170" fontId="27" fillId="0" borderId="40" xfId="0" applyNumberFormat="1" applyFont="1" applyBorder="1" applyAlignment="1">
      <alignment/>
    </xf>
    <xf numFmtId="0" fontId="5" fillId="0" borderId="64" xfId="0" applyFont="1" applyBorder="1" applyAlignment="1">
      <alignment/>
    </xf>
    <xf numFmtId="0" fontId="5" fillId="0" borderId="42" xfId="0" applyFont="1" applyBorder="1" applyAlignment="1">
      <alignment/>
    </xf>
    <xf numFmtId="0" fontId="5" fillId="0" borderId="73" xfId="0" applyFont="1" applyBorder="1" applyAlignment="1">
      <alignment/>
    </xf>
    <xf numFmtId="0" fontId="15" fillId="0" borderId="43" xfId="0" applyFont="1" applyBorder="1" applyAlignment="1">
      <alignment/>
    </xf>
    <xf numFmtId="0" fontId="0" fillId="0" borderId="61" xfId="0" applyBorder="1" applyAlignment="1">
      <alignment/>
    </xf>
    <xf numFmtId="0" fontId="0" fillId="0" borderId="72" xfId="0" applyBorder="1" applyAlignment="1">
      <alignment horizontal="center"/>
    </xf>
    <xf numFmtId="170" fontId="35" fillId="0" borderId="59" xfId="0" applyNumberFormat="1" applyFont="1" applyBorder="1" applyAlignment="1">
      <alignment/>
    </xf>
    <xf numFmtId="0" fontId="5" fillId="0" borderId="73" xfId="0" applyFont="1" applyBorder="1" applyAlignment="1">
      <alignment horizontal="left"/>
    </xf>
    <xf numFmtId="3" fontId="15" fillId="0" borderId="121" xfId="0" applyNumberFormat="1" applyFont="1" applyBorder="1" applyAlignment="1">
      <alignment/>
    </xf>
    <xf numFmtId="0" fontId="15" fillId="0" borderId="81" xfId="0" applyFont="1" applyBorder="1" applyAlignment="1">
      <alignment horizontal="center"/>
    </xf>
    <xf numFmtId="0" fontId="4" fillId="0" borderId="81" xfId="0" applyFont="1" applyBorder="1" applyAlignment="1">
      <alignment horizontal="center"/>
    </xf>
    <xf numFmtId="0" fontId="0" fillId="0" borderId="83" xfId="0" applyBorder="1" applyAlignment="1">
      <alignment/>
    </xf>
    <xf numFmtId="0" fontId="4" fillId="0" borderId="81" xfId="0" applyFont="1" applyBorder="1" applyAlignment="1">
      <alignment/>
    </xf>
    <xf numFmtId="0" fontId="0" fillId="0" borderId="60" xfId="0" applyBorder="1" applyAlignment="1">
      <alignment/>
    </xf>
    <xf numFmtId="0" fontId="15" fillId="0" borderId="29" xfId="0" applyFont="1" applyBorder="1" applyAlignment="1">
      <alignment horizontal="left"/>
    </xf>
    <xf numFmtId="0" fontId="5" fillId="0" borderId="0" xfId="0" applyFont="1" applyBorder="1" applyAlignment="1">
      <alignment horizontal="left"/>
    </xf>
    <xf numFmtId="0" fontId="5" fillId="0" borderId="42" xfId="0" applyFont="1" applyBorder="1" applyAlignment="1">
      <alignment horizontal="left"/>
    </xf>
    <xf numFmtId="0" fontId="57" fillId="0" borderId="0" xfId="0" applyFont="1" applyBorder="1" applyAlignment="1">
      <alignment/>
    </xf>
    <xf numFmtId="0" fontId="1" fillId="0" borderId="122" xfId="0" applyFont="1" applyBorder="1" applyAlignment="1">
      <alignment/>
    </xf>
    <xf numFmtId="170" fontId="27" fillId="0" borderId="58" xfId="0" applyNumberFormat="1" applyFont="1" applyBorder="1" applyAlignment="1">
      <alignment/>
    </xf>
    <xf numFmtId="0" fontId="17" fillId="0" borderId="85" xfId="0" applyFont="1" applyBorder="1" applyAlignment="1">
      <alignment/>
    </xf>
    <xf numFmtId="0" fontId="4" fillId="0" borderId="48" xfId="0" applyFont="1" applyBorder="1" applyAlignment="1">
      <alignment/>
    </xf>
    <xf numFmtId="0" fontId="0" fillId="0" borderId="48" xfId="0" applyBorder="1" applyAlignment="1">
      <alignment horizontal="center"/>
    </xf>
    <xf numFmtId="0" fontId="4" fillId="0" borderId="55" xfId="0" applyFont="1" applyBorder="1" applyAlignment="1">
      <alignment/>
    </xf>
    <xf numFmtId="0" fontId="15" fillId="0" borderId="53" xfId="0" applyFont="1" applyBorder="1" applyAlignment="1">
      <alignment horizontal="center"/>
    </xf>
    <xf numFmtId="0" fontId="15" fillId="0" borderId="76" xfId="0" applyFont="1" applyBorder="1" applyAlignment="1">
      <alignment horizontal="center"/>
    </xf>
    <xf numFmtId="170" fontId="17" fillId="0" borderId="123" xfId="0" applyNumberFormat="1" applyFont="1" applyBorder="1" applyAlignment="1">
      <alignment/>
    </xf>
    <xf numFmtId="170" fontId="17" fillId="0" borderId="40" xfId="0" applyNumberFormat="1" applyFont="1" applyBorder="1" applyAlignment="1">
      <alignment/>
    </xf>
    <xf numFmtId="0" fontId="4" fillId="0" borderId="76" xfId="0" applyFont="1" applyBorder="1" applyAlignment="1">
      <alignment/>
    </xf>
    <xf numFmtId="0" fontId="0" fillId="0" borderId="48" xfId="0" applyFont="1" applyBorder="1" applyAlignment="1">
      <alignment horizontal="center"/>
    </xf>
    <xf numFmtId="9" fontId="8" fillId="37" borderId="89" xfId="0" applyNumberFormat="1" applyFont="1" applyFill="1" applyBorder="1" applyAlignment="1" applyProtection="1">
      <alignment horizontal="center"/>
      <protection locked="0"/>
    </xf>
    <xf numFmtId="0" fontId="58" fillId="0" borderId="0" xfId="0" applyFont="1" applyAlignment="1">
      <alignment/>
    </xf>
    <xf numFmtId="0" fontId="6" fillId="0" borderId="0" xfId="0" applyFont="1" applyFill="1" applyBorder="1" applyAlignment="1">
      <alignment/>
    </xf>
    <xf numFmtId="0" fontId="59" fillId="0" borderId="30" xfId="0" applyFont="1" applyBorder="1" applyAlignment="1">
      <alignment horizontal="center"/>
    </xf>
    <xf numFmtId="0" fontId="59" fillId="0" borderId="30" xfId="0" applyFont="1" applyBorder="1" applyAlignment="1">
      <alignment/>
    </xf>
    <xf numFmtId="168" fontId="26" fillId="0" borderId="30" xfId="47" applyFont="1" applyBorder="1" applyAlignment="1">
      <alignment/>
    </xf>
    <xf numFmtId="0" fontId="28" fillId="0" borderId="32" xfId="0" applyFont="1" applyFill="1" applyBorder="1" applyAlignment="1">
      <alignment/>
    </xf>
    <xf numFmtId="0" fontId="6" fillId="0" borderId="73" xfId="0" applyFont="1" applyFill="1" applyBorder="1" applyAlignment="1">
      <alignment horizontal="center"/>
    </xf>
    <xf numFmtId="0" fontId="6" fillId="0" borderId="42" xfId="0" applyFont="1" applyFill="1" applyBorder="1" applyAlignment="1">
      <alignment horizontal="center"/>
    </xf>
    <xf numFmtId="0" fontId="5" fillId="0" borderId="42" xfId="0" applyFont="1" applyFill="1" applyBorder="1" applyAlignment="1">
      <alignment horizontal="left"/>
    </xf>
    <xf numFmtId="0" fontId="14" fillId="0" borderId="76" xfId="0" applyFont="1" applyFill="1" applyBorder="1" applyAlignment="1">
      <alignment horizontal="center"/>
    </xf>
    <xf numFmtId="0" fontId="15" fillId="0" borderId="39" xfId="0" applyFont="1" applyFill="1" applyBorder="1" applyAlignment="1">
      <alignment/>
    </xf>
    <xf numFmtId="166" fontId="28" fillId="0" borderId="44" xfId="0" applyNumberFormat="1" applyFont="1" applyFill="1" applyBorder="1" applyAlignment="1">
      <alignment horizontal="center"/>
    </xf>
    <xf numFmtId="0" fontId="11" fillId="0" borderId="19" xfId="0" applyFont="1" applyFill="1" applyBorder="1" applyAlignment="1">
      <alignment/>
    </xf>
    <xf numFmtId="0" fontId="11" fillId="0" borderId="0" xfId="0" applyFont="1" applyFill="1" applyAlignment="1">
      <alignment horizontal="left"/>
    </xf>
    <xf numFmtId="49" fontId="58" fillId="0" borderId="0" xfId="0" applyNumberFormat="1" applyFont="1" applyAlignment="1">
      <alignment horizontal="right"/>
    </xf>
    <xf numFmtId="167" fontId="58" fillId="0" borderId="0" xfId="47" applyNumberFormat="1" applyFont="1" applyAlignment="1">
      <alignment horizontal="right"/>
    </xf>
    <xf numFmtId="166" fontId="58" fillId="0" borderId="0" xfId="0" applyNumberFormat="1" applyFont="1" applyAlignment="1">
      <alignment horizontal="center"/>
    </xf>
    <xf numFmtId="1" fontId="1" fillId="0" borderId="0" xfId="0" applyNumberFormat="1" applyFont="1" applyAlignment="1">
      <alignment/>
    </xf>
    <xf numFmtId="0" fontId="7" fillId="0" borderId="30" xfId="0" applyFont="1" applyBorder="1" applyAlignment="1">
      <alignment horizontal="center"/>
    </xf>
    <xf numFmtId="168" fontId="7" fillId="0" borderId="30" xfId="47" applyFont="1" applyBorder="1" applyAlignment="1">
      <alignment/>
    </xf>
    <xf numFmtId="170" fontId="35" fillId="0" borderId="63" xfId="54" applyNumberFormat="1" applyFont="1" applyFill="1" applyBorder="1">
      <alignment/>
      <protection/>
    </xf>
    <xf numFmtId="170" fontId="35" fillId="0" borderId="66" xfId="54" applyNumberFormat="1" applyFont="1" applyFill="1" applyBorder="1">
      <alignment/>
      <protection/>
    </xf>
    <xf numFmtId="170" fontId="35" fillId="0" borderId="86" xfId="54" applyNumberFormat="1" applyFont="1" applyFill="1" applyBorder="1">
      <alignment/>
      <protection/>
    </xf>
    <xf numFmtId="170" fontId="35" fillId="0" borderId="58" xfId="54" applyNumberFormat="1" applyFont="1" applyFill="1" applyBorder="1">
      <alignment/>
      <protection/>
    </xf>
    <xf numFmtId="170" fontId="27" fillId="0" borderId="45" xfId="0" applyNumberFormat="1" applyFont="1" applyFill="1" applyBorder="1" applyAlignment="1">
      <alignment vertical="center"/>
    </xf>
    <xf numFmtId="170" fontId="27" fillId="0" borderId="44" xfId="0" applyNumberFormat="1" applyFont="1" applyFill="1" applyBorder="1" applyAlignment="1">
      <alignment vertical="center"/>
    </xf>
    <xf numFmtId="170" fontId="27" fillId="0" borderId="15" xfId="0" applyNumberFormat="1" applyFont="1" applyFill="1" applyBorder="1" applyAlignment="1">
      <alignment/>
    </xf>
    <xf numFmtId="170" fontId="35" fillId="0" borderId="70" xfId="0" applyNumberFormat="1" applyFont="1" applyFill="1" applyBorder="1" applyAlignment="1">
      <alignment horizontal="left"/>
    </xf>
    <xf numFmtId="170" fontId="35" fillId="0" borderId="70" xfId="0" applyNumberFormat="1" applyFont="1" applyFill="1" applyBorder="1" applyAlignment="1">
      <alignment/>
    </xf>
    <xf numFmtId="170" fontId="35" fillId="0" borderId="124" xfId="0" applyNumberFormat="1" applyFont="1" applyFill="1" applyBorder="1" applyAlignment="1">
      <alignment/>
    </xf>
    <xf numFmtId="3" fontId="35" fillId="0" borderId="124" xfId="0" applyNumberFormat="1" applyFont="1" applyBorder="1" applyAlignment="1">
      <alignment/>
    </xf>
    <xf numFmtId="0" fontId="26" fillId="0" borderId="23" xfId="0" applyFont="1" applyBorder="1" applyAlignment="1">
      <alignment horizontal="center"/>
    </xf>
    <xf numFmtId="14" fontId="7" fillId="0" borderId="23" xfId="0" applyNumberFormat="1" applyFont="1" applyBorder="1" applyAlignment="1">
      <alignment horizontal="center"/>
    </xf>
    <xf numFmtId="0" fontId="59" fillId="0" borderId="23" xfId="0" applyFont="1" applyBorder="1" applyAlignment="1">
      <alignment/>
    </xf>
    <xf numFmtId="0" fontId="76" fillId="0" borderId="30" xfId="0" applyFont="1" applyBorder="1" applyAlignment="1">
      <alignment/>
    </xf>
    <xf numFmtId="14" fontId="76" fillId="0" borderId="30" xfId="0" applyNumberFormat="1" applyFont="1" applyBorder="1" applyAlignment="1">
      <alignment horizontal="center"/>
    </xf>
    <xf numFmtId="0" fontId="76" fillId="0" borderId="30" xfId="0" applyFont="1" applyBorder="1" applyAlignment="1">
      <alignment horizontal="left"/>
    </xf>
    <xf numFmtId="0" fontId="76" fillId="0" borderId="30" xfId="0" applyFont="1" applyBorder="1" applyAlignment="1">
      <alignment/>
    </xf>
    <xf numFmtId="0" fontId="76" fillId="0" borderId="30" xfId="0" applyFont="1" applyBorder="1" applyAlignment="1" quotePrefix="1">
      <alignment horizontal="center"/>
    </xf>
    <xf numFmtId="0" fontId="76" fillId="0" borderId="30" xfId="0" applyFont="1" applyBorder="1" applyAlignment="1">
      <alignment horizontal="center"/>
    </xf>
    <xf numFmtId="168" fontId="76" fillId="0" borderId="30" xfId="47" applyFont="1" applyBorder="1" applyAlignment="1">
      <alignment/>
    </xf>
    <xf numFmtId="9" fontId="17" fillId="0" borderId="62" xfId="57" applyFont="1" applyBorder="1" applyAlignment="1">
      <alignment horizontal="center"/>
    </xf>
    <xf numFmtId="0" fontId="4" fillId="0" borderId="80" xfId="0" applyFont="1" applyFill="1" applyBorder="1" applyAlignment="1">
      <alignment horizontal="center" vertical="center"/>
    </xf>
    <xf numFmtId="0" fontId="1" fillId="0" borderId="44" xfId="0" applyFont="1" applyFill="1" applyBorder="1" applyAlignment="1">
      <alignment horizontal="left"/>
    </xf>
    <xf numFmtId="0" fontId="0" fillId="0" borderId="45" xfId="0" applyFont="1" applyFill="1" applyBorder="1" applyAlignment="1">
      <alignment/>
    </xf>
    <xf numFmtId="0" fontId="1" fillId="0" borderId="41" xfId="0" applyFont="1" applyFill="1" applyBorder="1" applyAlignment="1">
      <alignment/>
    </xf>
    <xf numFmtId="0" fontId="1" fillId="0" borderId="42" xfId="47" applyNumberFormat="1" applyFont="1" applyFill="1" applyBorder="1" applyAlignment="1">
      <alignment horizontal="left" vertical="center"/>
    </xf>
    <xf numFmtId="0" fontId="23" fillId="41" borderId="125" xfId="56" applyFont="1" applyFill="1" applyBorder="1" applyAlignment="1">
      <alignment horizontal="center" vertical="center"/>
      <protection/>
    </xf>
    <xf numFmtId="0" fontId="23" fillId="41" borderId="126" xfId="56" applyFont="1" applyFill="1" applyBorder="1" applyAlignment="1">
      <alignment horizontal="center" vertical="center"/>
      <protection/>
    </xf>
    <xf numFmtId="0" fontId="23" fillId="41" borderId="127" xfId="56" applyFont="1" applyFill="1" applyBorder="1" applyAlignment="1">
      <alignment horizontal="center" vertical="center"/>
      <protection/>
    </xf>
    <xf numFmtId="0" fontId="10" fillId="42" borderId="128" xfId="55" applyFont="1" applyFill="1" applyBorder="1" applyAlignment="1">
      <alignment horizontal="center"/>
      <protection/>
    </xf>
    <xf numFmtId="0" fontId="10" fillId="42" borderId="129" xfId="55" applyFont="1" applyFill="1" applyBorder="1" applyAlignment="1">
      <alignment horizontal="center"/>
      <protection/>
    </xf>
    <xf numFmtId="0" fontId="26" fillId="0" borderId="21" xfId="0" applyFont="1" applyBorder="1" applyAlignment="1">
      <alignment horizontal="center"/>
    </xf>
    <xf numFmtId="0" fontId="26" fillId="0" borderId="22" xfId="0" applyFont="1" applyBorder="1" applyAlignment="1">
      <alignment horizontal="center"/>
    </xf>
    <xf numFmtId="0" fontId="26" fillId="0" borderId="23" xfId="0" applyFont="1" applyBorder="1" applyAlignment="1">
      <alignment horizontal="center"/>
    </xf>
    <xf numFmtId="0" fontId="58" fillId="0" borderId="0" xfId="0" applyFont="1" applyAlignment="1">
      <alignment horizontal="left"/>
    </xf>
    <xf numFmtId="167" fontId="0" fillId="0" borderId="130" xfId="47" applyNumberFormat="1" applyFont="1" applyFill="1" applyBorder="1" applyAlignment="1">
      <alignment horizontal="center"/>
    </xf>
    <xf numFmtId="167" fontId="0" fillId="0" borderId="77" xfId="47" applyNumberFormat="1" applyFont="1" applyFill="1" applyBorder="1" applyAlignment="1">
      <alignment horizontal="center"/>
    </xf>
    <xf numFmtId="167" fontId="0" fillId="0" borderId="78" xfId="47" applyNumberFormat="1" applyFont="1" applyFill="1" applyBorder="1" applyAlignment="1">
      <alignment horizontal="center"/>
    </xf>
    <xf numFmtId="0" fontId="11" fillId="0" borderId="67" xfId="0" applyFont="1" applyFill="1" applyBorder="1" applyAlignment="1">
      <alignment horizontal="center"/>
    </xf>
    <xf numFmtId="0" fontId="11" fillId="0" borderId="61" xfId="0" applyFont="1" applyFill="1" applyBorder="1" applyAlignment="1">
      <alignment horizontal="center"/>
    </xf>
    <xf numFmtId="0" fontId="14" fillId="0" borderId="39" xfId="0" applyFont="1" applyFill="1" applyBorder="1" applyAlignment="1">
      <alignment horizontal="center"/>
    </xf>
    <xf numFmtId="0" fontId="14" fillId="0" borderId="27" xfId="0" applyFont="1" applyFill="1" applyBorder="1" applyAlignment="1">
      <alignment horizontal="center"/>
    </xf>
    <xf numFmtId="0" fontId="28" fillId="0" borderId="39" xfId="0" applyFont="1" applyFill="1" applyBorder="1" applyAlignment="1">
      <alignment horizontal="center"/>
    </xf>
    <xf numFmtId="0" fontId="28" fillId="0" borderId="27" xfId="0" applyFont="1" applyFill="1" applyBorder="1" applyAlignment="1">
      <alignment horizontal="center"/>
    </xf>
    <xf numFmtId="0" fontId="14" fillId="0" borderId="131" xfId="54" applyFont="1" applyFill="1" applyBorder="1" applyAlignment="1">
      <alignment horizontal="center" vertical="center"/>
      <protection/>
    </xf>
    <xf numFmtId="0" fontId="14" fillId="0" borderId="26" xfId="54" applyFont="1" applyFill="1" applyBorder="1" applyAlignment="1">
      <alignment horizontal="center" vertical="center"/>
      <protection/>
    </xf>
    <xf numFmtId="0" fontId="14" fillId="0" borderId="39" xfId="54" applyFont="1" applyFill="1" applyBorder="1" applyAlignment="1">
      <alignment horizontal="center" vertical="center"/>
      <protection/>
    </xf>
    <xf numFmtId="0" fontId="14" fillId="0" borderId="27" xfId="54" applyFont="1" applyFill="1" applyBorder="1" applyAlignment="1">
      <alignment horizontal="center" vertical="center"/>
      <protection/>
    </xf>
    <xf numFmtId="0" fontId="1" fillId="0" borderId="39" xfId="0" applyFont="1" applyFill="1" applyBorder="1" applyAlignment="1">
      <alignment horizontal="center"/>
    </xf>
    <xf numFmtId="0" fontId="1" fillId="0" borderId="27" xfId="0" applyFont="1" applyFill="1" applyBorder="1" applyAlignment="1">
      <alignment horizontal="center"/>
    </xf>
    <xf numFmtId="0" fontId="4" fillId="0" borderId="130" xfId="0" applyFont="1" applyFill="1" applyBorder="1" applyAlignment="1">
      <alignment horizontal="center"/>
    </xf>
    <xf numFmtId="0" fontId="4" fillId="0" borderId="77" xfId="0" applyFont="1" applyFill="1" applyBorder="1" applyAlignment="1">
      <alignment horizontal="center"/>
    </xf>
    <xf numFmtId="0" fontId="4" fillId="0" borderId="78" xfId="0" applyFont="1" applyFill="1" applyBorder="1" applyAlignment="1">
      <alignment horizontal="center"/>
    </xf>
    <xf numFmtId="0" fontId="5" fillId="0" borderId="0" xfId="0" applyFont="1" applyFill="1" applyBorder="1" applyAlignment="1">
      <alignment horizontal="center" vertical="center"/>
    </xf>
    <xf numFmtId="0" fontId="5" fillId="0" borderId="40" xfId="0" applyFont="1" applyFill="1" applyBorder="1" applyAlignment="1">
      <alignment horizontal="center" vertical="center"/>
    </xf>
    <xf numFmtId="0" fontId="43" fillId="0" borderId="0" xfId="0" applyFont="1" applyFill="1" applyBorder="1" applyAlignment="1">
      <alignment horizontal="center" vertical="center"/>
    </xf>
    <xf numFmtId="0" fontId="43" fillId="0" borderId="40" xfId="0" applyFont="1" applyFill="1" applyBorder="1" applyAlignment="1">
      <alignment horizontal="center" vertical="center"/>
    </xf>
    <xf numFmtId="0" fontId="5" fillId="0" borderId="39" xfId="0" applyFont="1" applyFill="1" applyBorder="1" applyAlignment="1">
      <alignment horizontal="center" vertical="center"/>
    </xf>
    <xf numFmtId="166" fontId="28" fillId="0" borderId="39" xfId="0" applyNumberFormat="1" applyFont="1" applyFill="1" applyBorder="1" applyAlignment="1">
      <alignment horizontal="center"/>
    </xf>
    <xf numFmtId="166" fontId="28" fillId="0" borderId="0" xfId="0" applyNumberFormat="1" applyFont="1" applyFill="1" applyBorder="1" applyAlignment="1">
      <alignment horizontal="center"/>
    </xf>
    <xf numFmtId="166" fontId="28" fillId="0" borderId="27" xfId="0" applyNumberFormat="1" applyFont="1" applyFill="1" applyBorder="1" applyAlignment="1">
      <alignment horizontal="center"/>
    </xf>
    <xf numFmtId="0" fontId="28" fillId="0" borderId="39" xfId="0" applyFont="1" applyFill="1" applyBorder="1" applyAlignment="1">
      <alignment horizontal="center" vertical="center"/>
    </xf>
    <xf numFmtId="0" fontId="28" fillId="0" borderId="27" xfId="0" applyFont="1" applyFill="1" applyBorder="1" applyAlignment="1">
      <alignment horizontal="center" vertical="center"/>
    </xf>
    <xf numFmtId="170" fontId="17" fillId="0" borderId="15" xfId="0" applyNumberFormat="1" applyFont="1" applyFill="1" applyBorder="1" applyAlignment="1">
      <alignment/>
    </xf>
    <xf numFmtId="170" fontId="17" fillId="0" borderId="45" xfId="0" applyNumberFormat="1" applyFont="1" applyFill="1" applyBorder="1" applyAlignment="1">
      <alignment/>
    </xf>
    <xf numFmtId="170" fontId="27" fillId="0" borderId="15" xfId="0" applyNumberFormat="1" applyFont="1" applyFill="1" applyBorder="1" applyAlignment="1">
      <alignment/>
    </xf>
    <xf numFmtId="170" fontId="27" fillId="0" borderId="45" xfId="0" applyNumberFormat="1" applyFont="1" applyFill="1" applyBorder="1" applyAlignment="1">
      <alignment/>
    </xf>
    <xf numFmtId="170" fontId="17" fillId="0" borderId="130" xfId="0" applyNumberFormat="1" applyFont="1" applyBorder="1" applyAlignment="1">
      <alignment/>
    </xf>
    <xf numFmtId="170" fontId="17" fillId="0" borderId="132" xfId="0" applyNumberFormat="1" applyFont="1" applyBorder="1" applyAlignment="1">
      <alignment/>
    </xf>
    <xf numFmtId="170" fontId="27" fillId="0" borderId="15" xfId="0" applyNumberFormat="1" applyFont="1" applyBorder="1" applyAlignment="1">
      <alignment/>
    </xf>
    <xf numFmtId="170" fontId="27" fillId="0" borderId="80" xfId="0" applyNumberFormat="1" applyFont="1" applyBorder="1" applyAlignment="1">
      <alignment/>
    </xf>
    <xf numFmtId="170" fontId="27" fillId="0" borderId="69" xfId="0" applyNumberFormat="1" applyFont="1" applyFill="1" applyBorder="1" applyAlignment="1">
      <alignment/>
    </xf>
    <xf numFmtId="0" fontId="16" fillId="0" borderId="114" xfId="0" applyFont="1" applyBorder="1" applyAlignment="1">
      <alignment horizontal="center" vertical="center"/>
    </xf>
    <xf numFmtId="0" fontId="16" fillId="0" borderId="115" xfId="0" applyFont="1" applyBorder="1" applyAlignment="1">
      <alignment horizontal="center" vertical="center"/>
    </xf>
    <xf numFmtId="0" fontId="16" fillId="0" borderId="116" xfId="0" applyFont="1" applyBorder="1" applyAlignment="1">
      <alignment horizontal="center" vertical="center"/>
    </xf>
    <xf numFmtId="0" fontId="57" fillId="0" borderId="0" xfId="0" applyFont="1" applyBorder="1" applyAlignment="1">
      <alignment horizontal="center"/>
    </xf>
    <xf numFmtId="170" fontId="17" fillId="0" borderId="69" xfId="0" applyNumberFormat="1" applyFont="1" applyFill="1" applyBorder="1" applyAlignment="1">
      <alignment/>
    </xf>
    <xf numFmtId="0" fontId="5" fillId="0" borderId="84" xfId="0" applyFont="1" applyBorder="1" applyAlignment="1">
      <alignment/>
    </xf>
    <xf numFmtId="0" fontId="5" fillId="0" borderId="0" xfId="0" applyFont="1" applyBorder="1" applyAlignment="1">
      <alignment/>
    </xf>
    <xf numFmtId="0" fontId="5" fillId="0" borderId="27" xfId="0" applyFont="1" applyBorder="1" applyAlignment="1">
      <alignment/>
    </xf>
    <xf numFmtId="0" fontId="0" fillId="0" borderId="47" xfId="0" applyFont="1" applyBorder="1" applyAlignment="1">
      <alignment horizontal="center"/>
    </xf>
    <xf numFmtId="0" fontId="0" fillId="0" borderId="46" xfId="0" applyFont="1" applyBorder="1" applyAlignment="1">
      <alignment horizontal="center"/>
    </xf>
    <xf numFmtId="0" fontId="0" fillId="0" borderId="35" xfId="0" applyFont="1" applyBorder="1" applyAlignment="1">
      <alignment horizontal="center"/>
    </xf>
    <xf numFmtId="0" fontId="0" fillId="0" borderId="47" xfId="0" applyBorder="1" applyAlignment="1">
      <alignment horizontal="center"/>
    </xf>
    <xf numFmtId="0" fontId="0" fillId="0" borderId="36" xfId="0" applyBorder="1" applyAlignment="1">
      <alignment horizontal="center"/>
    </xf>
    <xf numFmtId="0" fontId="0" fillId="0" borderId="18" xfId="0" applyFont="1" applyBorder="1" applyAlignment="1">
      <alignment horizontal="center"/>
    </xf>
    <xf numFmtId="0" fontId="0" fillId="0" borderId="19" xfId="0" applyFont="1" applyBorder="1" applyAlignment="1">
      <alignment horizontal="center"/>
    </xf>
    <xf numFmtId="0" fontId="0" fillId="0" borderId="20" xfId="0" applyFont="1" applyBorder="1" applyAlignment="1">
      <alignment horizontal="center"/>
    </xf>
    <xf numFmtId="0" fontId="0" fillId="0" borderId="133" xfId="0" applyFont="1" applyBorder="1" applyAlignment="1">
      <alignment horizontal="center"/>
    </xf>
    <xf numFmtId="170" fontId="27" fillId="0" borderId="122" xfId="0" applyNumberFormat="1" applyFont="1" applyBorder="1" applyAlignment="1">
      <alignment horizontal="center"/>
    </xf>
    <xf numFmtId="170" fontId="27" fillId="0" borderId="85" xfId="0" applyNumberFormat="1" applyFont="1" applyBorder="1" applyAlignment="1">
      <alignment horizontal="center"/>
    </xf>
    <xf numFmtId="170" fontId="27" fillId="0" borderId="86" xfId="0" applyNumberFormat="1" applyFont="1" applyBorder="1" applyAlignment="1">
      <alignment horizontal="center"/>
    </xf>
    <xf numFmtId="0" fontId="5" fillId="0" borderId="45" xfId="0" applyFont="1" applyBorder="1" applyAlignment="1">
      <alignment horizontal="left"/>
    </xf>
    <xf numFmtId="0" fontId="5" fillId="0" borderId="69" xfId="0" applyFont="1" applyBorder="1" applyAlignment="1">
      <alignment horizontal="left"/>
    </xf>
    <xf numFmtId="0" fontId="5" fillId="0" borderId="44" xfId="0" applyFont="1" applyBorder="1" applyAlignment="1">
      <alignment horizontal="left"/>
    </xf>
    <xf numFmtId="0" fontId="5" fillId="0" borderId="63" xfId="0" applyFont="1" applyBorder="1" applyAlignment="1">
      <alignment horizontal="left"/>
    </xf>
    <xf numFmtId="0" fontId="4" fillId="0" borderId="113" xfId="0" applyFont="1" applyBorder="1" applyAlignment="1">
      <alignment horizontal="left"/>
    </xf>
    <xf numFmtId="0" fontId="5" fillId="0" borderId="113" xfId="0" applyFont="1" applyBorder="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xf>
    <xf numFmtId="0" fontId="4" fillId="0" borderId="84" xfId="0" applyFont="1" applyBorder="1" applyAlignment="1">
      <alignment/>
    </xf>
    <xf numFmtId="0" fontId="4" fillId="0" borderId="0" xfId="0" applyFont="1" applyBorder="1" applyAlignment="1">
      <alignment/>
    </xf>
    <xf numFmtId="0" fontId="4" fillId="0" borderId="27" xfId="0" applyFont="1" applyBorder="1" applyAlignment="1">
      <alignment/>
    </xf>
    <xf numFmtId="0" fontId="4" fillId="0" borderId="21" xfId="0" applyFont="1" applyBorder="1" applyAlignment="1" quotePrefix="1">
      <alignment horizontal="left"/>
    </xf>
    <xf numFmtId="0" fontId="4" fillId="0" borderId="22" xfId="0" applyFont="1" applyBorder="1" applyAlignment="1">
      <alignment horizontal="left"/>
    </xf>
    <xf numFmtId="0" fontId="4" fillId="0" borderId="23" xfId="0" applyFont="1" applyBorder="1" applyAlignment="1">
      <alignment horizontal="left"/>
    </xf>
    <xf numFmtId="170" fontId="27" fillId="0" borderId="122" xfId="0" applyNumberFormat="1" applyFont="1" applyBorder="1" applyAlignment="1">
      <alignment/>
    </xf>
    <xf numFmtId="170" fontId="27" fillId="0" borderId="134" xfId="0" applyNumberFormat="1" applyFont="1" applyBorder="1" applyAlignment="1">
      <alignment/>
    </xf>
    <xf numFmtId="0" fontId="4" fillId="0" borderId="135" xfId="0" applyFont="1" applyBorder="1" applyAlignment="1" quotePrefix="1">
      <alignment/>
    </xf>
    <xf numFmtId="0" fontId="4" fillId="0" borderId="32" xfId="0" applyFont="1" applyBorder="1" applyAlignment="1">
      <alignment/>
    </xf>
    <xf numFmtId="0" fontId="4" fillId="0" borderId="136" xfId="0" applyFont="1" applyBorder="1" applyAlignment="1">
      <alignment/>
    </xf>
    <xf numFmtId="0" fontId="4" fillId="0" borderId="62" xfId="0" applyFont="1" applyBorder="1" applyAlignment="1">
      <alignment/>
    </xf>
    <xf numFmtId="0" fontId="4" fillId="0" borderId="44" xfId="0" applyFont="1" applyBorder="1" applyAlignment="1">
      <alignment/>
    </xf>
    <xf numFmtId="0" fontId="4" fillId="0" borderId="63" xfId="0" applyFont="1" applyBorder="1" applyAlignment="1">
      <alignment/>
    </xf>
    <xf numFmtId="0" fontId="19" fillId="0" borderId="30" xfId="0" applyFont="1" applyBorder="1" applyAlignment="1">
      <alignment horizontal="center"/>
    </xf>
    <xf numFmtId="0" fontId="19" fillId="0" borderId="23" xfId="0" applyFont="1" applyBorder="1" applyAlignment="1">
      <alignment horizontal="center"/>
    </xf>
  </cellXfs>
  <cellStyles count="56">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entré" xfId="42"/>
    <cellStyle name="Commentaire" xfId="43"/>
    <cellStyle name="Dates" xfId="44"/>
    <cellStyle name="Entrée" xfId="45"/>
    <cellStyle name="Insatisfaisant" xfId="46"/>
    <cellStyle name="Comma" xfId="47"/>
    <cellStyle name="Comma [0]" xfId="48"/>
    <cellStyle name="Currency" xfId="49"/>
    <cellStyle name="Currency [0]" xfId="50"/>
    <cellStyle name="Montants" xfId="51"/>
    <cellStyle name="Neutre" xfId="52"/>
    <cellStyle name="Normal_Classeur1" xfId="53"/>
    <cellStyle name="Normal_Dclfisc" xfId="54"/>
    <cellStyle name="Normal_DclfiscNew" xfId="55"/>
    <cellStyle name="Normal_ID" xfId="56"/>
    <cellStyle name="Percent" xfId="57"/>
    <cellStyle name="Satisfaisant" xfId="58"/>
    <cellStyle name="Somme" xfId="59"/>
    <cellStyle name="Sortie" xfId="60"/>
    <cellStyle name="Standard" xfId="61"/>
    <cellStyle name="Texte explicatif" xfId="62"/>
    <cellStyle name="Titre" xfId="63"/>
    <cellStyle name="Titre 1" xfId="64"/>
    <cellStyle name="Titre 2" xfId="65"/>
    <cellStyle name="Titre 3" xfId="66"/>
    <cellStyle name="Titre 4" xfId="67"/>
    <cellStyle name="Total" xfId="68"/>
    <cellStyle name="Vérification"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390525</xdr:colOff>
      <xdr:row>9</xdr:row>
      <xdr:rowOff>19050</xdr:rowOff>
    </xdr:from>
    <xdr:to>
      <xdr:col>5</xdr:col>
      <xdr:colOff>390525</xdr:colOff>
      <xdr:row>12</xdr:row>
      <xdr:rowOff>0</xdr:rowOff>
    </xdr:to>
    <xdr:sp>
      <xdr:nvSpPr>
        <xdr:cNvPr id="1" name="Line 12"/>
        <xdr:cNvSpPr>
          <a:spLocks/>
        </xdr:cNvSpPr>
      </xdr:nvSpPr>
      <xdr:spPr>
        <a:xfrm>
          <a:off x="4352925" y="1552575"/>
          <a:ext cx="0" cy="57150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5</xdr:col>
      <xdr:colOff>47625</xdr:colOff>
      <xdr:row>12</xdr:row>
      <xdr:rowOff>0</xdr:rowOff>
    </xdr:from>
    <xdr:to>
      <xdr:col>5</xdr:col>
      <xdr:colOff>400050</xdr:colOff>
      <xdr:row>12</xdr:row>
      <xdr:rowOff>0</xdr:rowOff>
    </xdr:to>
    <xdr:sp>
      <xdr:nvSpPr>
        <xdr:cNvPr id="2" name="Line 14"/>
        <xdr:cNvSpPr>
          <a:spLocks/>
        </xdr:cNvSpPr>
      </xdr:nvSpPr>
      <xdr:spPr>
        <a:xfrm flipH="1">
          <a:off x="4010025" y="2124075"/>
          <a:ext cx="36195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11</xdr:col>
      <xdr:colOff>133350</xdr:colOff>
      <xdr:row>2</xdr:row>
      <xdr:rowOff>28575</xdr:rowOff>
    </xdr:from>
    <xdr:to>
      <xdr:col>12</xdr:col>
      <xdr:colOff>85725</xdr:colOff>
      <xdr:row>10</xdr:row>
      <xdr:rowOff>28575</xdr:rowOff>
    </xdr:to>
    <xdr:sp>
      <xdr:nvSpPr>
        <xdr:cNvPr id="3" name="Rectangle 15"/>
        <xdr:cNvSpPr>
          <a:spLocks/>
        </xdr:cNvSpPr>
      </xdr:nvSpPr>
      <xdr:spPr>
        <a:xfrm>
          <a:off x="9248775" y="371475"/>
          <a:ext cx="1038225" cy="1381125"/>
        </a:xfrm>
        <a:prstGeom prst="rect">
          <a:avLst/>
        </a:prstGeom>
        <a:solidFill>
          <a:srgbClr val="FFFFFF"/>
        </a:solidFill>
        <a:ln w="19050" cmpd="sng">
          <a:solidFill>
            <a:srgbClr val="000000"/>
          </a:solidFill>
          <a:headEnd type="none"/>
          <a:tailEnd type="none"/>
        </a:ln>
      </xdr:spPr>
      <xdr:txBody>
        <a:bodyPr vertOverflow="clip" wrap="square" lIns="27432" tIns="22860" rIns="27432" bIns="0"/>
        <a:p>
          <a:pPr algn="ctr">
            <a:defRPr/>
          </a:pPr>
          <a:r>
            <a:rPr lang="en-US" cap="none" sz="900" b="0" i="0" u="none" baseline="0">
              <a:solidFill>
                <a:srgbClr val="000000"/>
              </a:solidFill>
              <a:latin typeface="Geneva"/>
              <a:ea typeface="Geneva"/>
              <a:cs typeface="Geneva"/>
            </a:rPr>
            <a:t>La présente déclaration doit être déposée à la recette des impôts dans les </a:t>
          </a:r>
          <a:r>
            <a:rPr lang="en-US" cap="none" sz="900" b="1" i="0" u="none" baseline="0">
              <a:solidFill>
                <a:srgbClr val="000000"/>
              </a:solidFill>
              <a:latin typeface="Geneva"/>
              <a:ea typeface="Geneva"/>
              <a:cs typeface="Geneva"/>
            </a:rPr>
            <a:t>VINGT PREMIERS JOURS DU MOIS</a:t>
          </a:r>
        </a:p>
      </xdr:txBody>
    </xdr:sp>
    <xdr:clientData/>
  </xdr:twoCellAnchor>
  <xdr:twoCellAnchor>
    <xdr:from>
      <xdr:col>7</xdr:col>
      <xdr:colOff>0</xdr:colOff>
      <xdr:row>12</xdr:row>
      <xdr:rowOff>0</xdr:rowOff>
    </xdr:from>
    <xdr:to>
      <xdr:col>10</xdr:col>
      <xdr:colOff>295275</xdr:colOff>
      <xdr:row>12</xdr:row>
      <xdr:rowOff>19050</xdr:rowOff>
    </xdr:to>
    <xdr:sp>
      <xdr:nvSpPr>
        <xdr:cNvPr id="4" name="Rectangle 39"/>
        <xdr:cNvSpPr>
          <a:spLocks/>
        </xdr:cNvSpPr>
      </xdr:nvSpPr>
      <xdr:spPr>
        <a:xfrm>
          <a:off x="4657725" y="2124075"/>
          <a:ext cx="4114800" cy="19050"/>
        </a:xfrm>
        <a:prstGeom prst="rect">
          <a:avLst/>
        </a:prstGeom>
        <a:solidFill>
          <a:srgbClr val="FFFFFF"/>
        </a:solidFill>
        <a:ln w="9525" cmpd="sng">
          <a:noFill/>
        </a:ln>
      </xdr:spPr>
      <xdr:txBody>
        <a:bodyPr vertOverflow="clip" wrap="square" lIns="27432" tIns="22860" rIns="27432" bIns="0"/>
        <a:p>
          <a:pPr algn="ctr">
            <a:defRPr/>
          </a:pPr>
          <a:r>
            <a:rPr lang="en-US" cap="none" sz="800" b="1" i="0" u="none" baseline="0">
              <a:solidFill>
                <a:srgbClr val="000000"/>
              </a:solidFill>
              <a:latin typeface="Geneva"/>
              <a:ea typeface="Geneva"/>
              <a:cs typeface="Geneva"/>
            </a:rPr>
            <a:t>Déclaration établie par le Cabinet 
</a:t>
          </a:r>
          <a:r>
            <a:rPr lang="en-US" cap="none" sz="800" b="1" i="0" u="none" baseline="0">
              <a:solidFill>
                <a:srgbClr val="000000"/>
              </a:solidFill>
              <a:latin typeface="Geneva"/>
              <a:ea typeface="Geneva"/>
              <a:cs typeface="Geneva"/>
            </a:rPr>
            <a:t>comptable BOUHALI</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85725</xdr:colOff>
      <xdr:row>26</xdr:row>
      <xdr:rowOff>47625</xdr:rowOff>
    </xdr:from>
    <xdr:to>
      <xdr:col>6</xdr:col>
      <xdr:colOff>971550</xdr:colOff>
      <xdr:row>28</xdr:row>
      <xdr:rowOff>47625</xdr:rowOff>
    </xdr:to>
    <xdr:sp>
      <xdr:nvSpPr>
        <xdr:cNvPr id="1" name="Rectangle 15"/>
        <xdr:cNvSpPr>
          <a:spLocks/>
        </xdr:cNvSpPr>
      </xdr:nvSpPr>
      <xdr:spPr>
        <a:xfrm>
          <a:off x="3819525" y="4286250"/>
          <a:ext cx="1447800" cy="323850"/>
        </a:xfrm>
        <a:prstGeom prst="rect">
          <a:avLst/>
        </a:prstGeom>
        <a:solidFill>
          <a:srgbClr val="FFFFFF"/>
        </a:solidFill>
        <a:ln w="9525" cmpd="sng">
          <a:noFill/>
        </a:ln>
      </xdr:spPr>
      <xdr:txBody>
        <a:bodyPr vertOverflow="clip" wrap="square" lIns="36576" tIns="27432" rIns="36576" bIns="0"/>
        <a:p>
          <a:pPr algn="ctr">
            <a:defRPr/>
          </a:pPr>
          <a:r>
            <a:rPr lang="en-US" cap="none" sz="1200" b="1" i="0" u="none" baseline="0">
              <a:solidFill>
                <a:srgbClr val="000000"/>
              </a:solidFill>
              <a:latin typeface="Geneva"/>
              <a:ea typeface="Geneva"/>
              <a:cs typeface="Geneva"/>
            </a:rPr>
            <a:t>SOCOMIB</a:t>
          </a:r>
        </a:p>
      </xdr:txBody>
    </xdr:sp>
    <xdr:clientData/>
  </xdr:twoCellAnchor>
  <xdr:twoCellAnchor>
    <xdr:from>
      <xdr:col>5</xdr:col>
      <xdr:colOff>85725</xdr:colOff>
      <xdr:row>26</xdr:row>
      <xdr:rowOff>47625</xdr:rowOff>
    </xdr:from>
    <xdr:to>
      <xdr:col>6</xdr:col>
      <xdr:colOff>971550</xdr:colOff>
      <xdr:row>28</xdr:row>
      <xdr:rowOff>47625</xdr:rowOff>
    </xdr:to>
    <xdr:sp>
      <xdr:nvSpPr>
        <xdr:cNvPr id="2" name="Rectangle 16"/>
        <xdr:cNvSpPr>
          <a:spLocks/>
        </xdr:cNvSpPr>
      </xdr:nvSpPr>
      <xdr:spPr>
        <a:xfrm>
          <a:off x="3819525" y="4286250"/>
          <a:ext cx="1447800" cy="323850"/>
        </a:xfrm>
        <a:prstGeom prst="rect">
          <a:avLst/>
        </a:prstGeom>
        <a:solidFill>
          <a:srgbClr val="FFFFFF"/>
        </a:solidFill>
        <a:ln w="9525" cmpd="sng">
          <a:noFill/>
        </a:ln>
      </xdr:spPr>
      <xdr:txBody>
        <a:bodyPr vertOverflow="clip" wrap="square"/>
        <a:p>
          <a:pPr algn="l">
            <a:defRPr/>
          </a:pPr>
          <a:r>
            <a:rPr lang="en-US" cap="none" u="none" baseline="0">
              <a:latin typeface="Geneva"/>
              <a:ea typeface="Geneva"/>
              <a:cs typeface="Geneva"/>
            </a:rPr>
            <a:t/>
          </a:r>
        </a:p>
      </xdr:txBody>
    </xdr:sp>
    <xdr:clientData/>
  </xdr:twoCellAnchor>
  <xdr:twoCellAnchor>
    <xdr:from>
      <xdr:col>5</xdr:col>
      <xdr:colOff>85725</xdr:colOff>
      <xdr:row>30</xdr:row>
      <xdr:rowOff>0</xdr:rowOff>
    </xdr:from>
    <xdr:to>
      <xdr:col>6</xdr:col>
      <xdr:colOff>971550</xdr:colOff>
      <xdr:row>30</xdr:row>
      <xdr:rowOff>47625</xdr:rowOff>
    </xdr:to>
    <xdr:sp>
      <xdr:nvSpPr>
        <xdr:cNvPr id="3" name="Rectangle 17"/>
        <xdr:cNvSpPr>
          <a:spLocks/>
        </xdr:cNvSpPr>
      </xdr:nvSpPr>
      <xdr:spPr>
        <a:xfrm>
          <a:off x="3819525" y="5029200"/>
          <a:ext cx="1447800" cy="47625"/>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Geneva"/>
              <a:ea typeface="Geneva"/>
              <a:cs typeface="Geneva"/>
            </a:rPr>
            <a:t>Déclaration établie par le Cabinet comptable BOUHALI</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161925</xdr:colOff>
      <xdr:row>36</xdr:row>
      <xdr:rowOff>114300</xdr:rowOff>
    </xdr:from>
    <xdr:to>
      <xdr:col>6</xdr:col>
      <xdr:colOff>19050</xdr:colOff>
      <xdr:row>36</xdr:row>
      <xdr:rowOff>114300</xdr:rowOff>
    </xdr:to>
    <xdr:sp>
      <xdr:nvSpPr>
        <xdr:cNvPr id="1" name="Line 5"/>
        <xdr:cNvSpPr>
          <a:spLocks/>
        </xdr:cNvSpPr>
      </xdr:nvSpPr>
      <xdr:spPr>
        <a:xfrm>
          <a:off x="5057775" y="6315075"/>
          <a:ext cx="219075"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5</xdr:col>
      <xdr:colOff>161925</xdr:colOff>
      <xdr:row>36</xdr:row>
      <xdr:rowOff>114300</xdr:rowOff>
    </xdr:from>
    <xdr:to>
      <xdr:col>5</xdr:col>
      <xdr:colOff>161925</xdr:colOff>
      <xdr:row>38</xdr:row>
      <xdr:rowOff>133350</xdr:rowOff>
    </xdr:to>
    <xdr:sp>
      <xdr:nvSpPr>
        <xdr:cNvPr id="2" name="Line 6"/>
        <xdr:cNvSpPr>
          <a:spLocks/>
        </xdr:cNvSpPr>
      </xdr:nvSpPr>
      <xdr:spPr>
        <a:xfrm>
          <a:off x="5057775" y="6315075"/>
          <a:ext cx="0" cy="37147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5</xdr:col>
      <xdr:colOff>0</xdr:colOff>
      <xdr:row>38</xdr:row>
      <xdr:rowOff>133350</xdr:rowOff>
    </xdr:from>
    <xdr:to>
      <xdr:col>5</xdr:col>
      <xdr:colOff>171450</xdr:colOff>
      <xdr:row>38</xdr:row>
      <xdr:rowOff>133350</xdr:rowOff>
    </xdr:to>
    <xdr:sp>
      <xdr:nvSpPr>
        <xdr:cNvPr id="3" name="Line 7"/>
        <xdr:cNvSpPr>
          <a:spLocks/>
        </xdr:cNvSpPr>
      </xdr:nvSpPr>
      <xdr:spPr>
        <a:xfrm flipV="1">
          <a:off x="4895850" y="6686550"/>
          <a:ext cx="17145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12</xdr:col>
      <xdr:colOff>0</xdr:colOff>
      <xdr:row>31</xdr:row>
      <xdr:rowOff>0</xdr:rowOff>
    </xdr:from>
    <xdr:to>
      <xdr:col>12</xdr:col>
      <xdr:colOff>0</xdr:colOff>
      <xdr:row>31</xdr:row>
      <xdr:rowOff>0</xdr:rowOff>
    </xdr:to>
    <xdr:sp>
      <xdr:nvSpPr>
        <xdr:cNvPr id="4" name="Line 8"/>
        <xdr:cNvSpPr>
          <a:spLocks/>
        </xdr:cNvSpPr>
      </xdr:nvSpPr>
      <xdr:spPr>
        <a:xfrm flipV="1">
          <a:off x="9144000" y="5324475"/>
          <a:ext cx="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12</xdr:col>
      <xdr:colOff>0</xdr:colOff>
      <xdr:row>31</xdr:row>
      <xdr:rowOff>0</xdr:rowOff>
    </xdr:from>
    <xdr:to>
      <xdr:col>12</xdr:col>
      <xdr:colOff>0</xdr:colOff>
      <xdr:row>33</xdr:row>
      <xdr:rowOff>161925</xdr:rowOff>
    </xdr:to>
    <xdr:sp>
      <xdr:nvSpPr>
        <xdr:cNvPr id="5" name="Line 9"/>
        <xdr:cNvSpPr>
          <a:spLocks/>
        </xdr:cNvSpPr>
      </xdr:nvSpPr>
      <xdr:spPr>
        <a:xfrm>
          <a:off x="9144000" y="5324475"/>
          <a:ext cx="0" cy="504825"/>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11</xdr:col>
      <xdr:colOff>1066800</xdr:colOff>
      <xdr:row>33</xdr:row>
      <xdr:rowOff>152400</xdr:rowOff>
    </xdr:from>
    <xdr:to>
      <xdr:col>12</xdr:col>
      <xdr:colOff>0</xdr:colOff>
      <xdr:row>33</xdr:row>
      <xdr:rowOff>152400</xdr:rowOff>
    </xdr:to>
    <xdr:sp>
      <xdr:nvSpPr>
        <xdr:cNvPr id="6" name="Line 11"/>
        <xdr:cNvSpPr>
          <a:spLocks/>
        </xdr:cNvSpPr>
      </xdr:nvSpPr>
      <xdr:spPr>
        <a:xfrm flipH="1" flipV="1">
          <a:off x="9144000" y="5819775"/>
          <a:ext cx="0" cy="0"/>
        </a:xfrm>
        <a:prstGeom prst="line">
          <a:avLst/>
        </a:prstGeom>
        <a:noFill/>
        <a:ln w="19050" cmpd="sng">
          <a:solidFill>
            <a:srgbClr val="000000"/>
          </a:solidFill>
          <a:headEnd type="none"/>
          <a:tailEnd type="triangle"/>
        </a:ln>
      </xdr:spPr>
      <xdr:txBody>
        <a:bodyPr vertOverflow="clip" wrap="square"/>
        <a:p>
          <a:pPr algn="l">
            <a:defRPr/>
          </a:pPr>
          <a:r>
            <a:rPr lang="en-US" cap="none" u="none" baseline="0">
              <a:latin typeface="Geneva"/>
              <a:ea typeface="Geneva"/>
              <a:cs typeface="Geneva"/>
            </a:rPr>
            <a:t/>
          </a:r>
        </a:p>
      </xdr:txBody>
    </xdr:sp>
    <xdr:clientData/>
  </xdr:twoCellAnchor>
  <xdr:twoCellAnchor>
    <xdr:from>
      <xdr:col>2</xdr:col>
      <xdr:colOff>2114550</xdr:colOff>
      <xdr:row>42</xdr:row>
      <xdr:rowOff>0</xdr:rowOff>
    </xdr:from>
    <xdr:to>
      <xdr:col>9</xdr:col>
      <xdr:colOff>371475</xdr:colOff>
      <xdr:row>42</xdr:row>
      <xdr:rowOff>28575</xdr:rowOff>
    </xdr:to>
    <xdr:sp>
      <xdr:nvSpPr>
        <xdr:cNvPr id="7" name="Rectangle 46"/>
        <xdr:cNvSpPr>
          <a:spLocks/>
        </xdr:cNvSpPr>
      </xdr:nvSpPr>
      <xdr:spPr>
        <a:xfrm>
          <a:off x="3057525" y="7143750"/>
          <a:ext cx="4676775" cy="28575"/>
        </a:xfrm>
        <a:prstGeom prst="rect">
          <a:avLst/>
        </a:prstGeom>
        <a:solidFill>
          <a:srgbClr val="FFFFFF"/>
        </a:solidFill>
        <a:ln w="9525" cmpd="sng">
          <a:noFill/>
        </a:ln>
      </xdr:spPr>
      <xdr:txBody>
        <a:bodyPr vertOverflow="clip" wrap="square" lIns="27432" tIns="22860" rIns="27432" bIns="0"/>
        <a:p>
          <a:pPr algn="ctr">
            <a:defRPr/>
          </a:pPr>
          <a:r>
            <a:rPr lang="en-US" cap="none" sz="800" b="0" i="0" u="none" baseline="0">
              <a:solidFill>
                <a:srgbClr val="000000"/>
              </a:solidFill>
              <a:latin typeface="Geneva"/>
              <a:ea typeface="Geneva"/>
              <a:cs typeface="Geneva"/>
            </a:rPr>
            <a:t>Déclaration établie par le Cabinet comptable BOUHALI</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xdr:row>
      <xdr:rowOff>28575</xdr:rowOff>
    </xdr:from>
    <xdr:to>
      <xdr:col>6</xdr:col>
      <xdr:colOff>1181100</xdr:colOff>
      <xdr:row>111</xdr:row>
      <xdr:rowOff>9525</xdr:rowOff>
    </xdr:to>
    <xdr:sp>
      <xdr:nvSpPr>
        <xdr:cNvPr id="1" name="Rectangle 1"/>
        <xdr:cNvSpPr>
          <a:spLocks/>
        </xdr:cNvSpPr>
      </xdr:nvSpPr>
      <xdr:spPr>
        <a:xfrm>
          <a:off x="142875" y="285750"/>
          <a:ext cx="5514975" cy="17792700"/>
        </a:xfrm>
        <a:prstGeom prst="rect">
          <a:avLst/>
        </a:prstGeom>
        <a:solidFill>
          <a:srgbClr val="FFFFC0"/>
        </a:solidFill>
        <a:ln w="9525" cmpd="sng">
          <a:noFill/>
        </a:ln>
      </xdr:spPr>
      <xdr:txBody>
        <a:bodyPr vertOverflow="clip" wrap="square" lIns="27432" tIns="22860" rIns="0" bIns="0"/>
        <a:p>
          <a:pPr algn="l">
            <a:defRPr/>
          </a:pPr>
          <a:r>
            <a:rPr lang="en-US" cap="none" sz="1000" b="1" i="0" u="none" baseline="0">
              <a:solidFill>
                <a:srgbClr val="000000"/>
              </a:solidFill>
              <a:latin typeface="Geneva"/>
              <a:ea typeface="Geneva"/>
              <a:cs typeface="Geneva"/>
            </a:rPr>
            <a:t>CID - Art. 150 - </a:t>
          </a:r>
          <a:r>
            <a:rPr lang="en-US" cap="none" sz="1000" b="0" i="0" u="none" baseline="0">
              <a:solidFill>
                <a:srgbClr val="000000"/>
              </a:solidFill>
              <a:latin typeface="Geneva"/>
              <a:ea typeface="Geneva"/>
              <a:cs typeface="Geneva"/>
            </a:rPr>
            <a:t>
</a:t>
          </a:r>
          <a:r>
            <a:rPr lang="en-US" cap="none" sz="1000" b="0" i="0" u="none" baseline="0">
              <a:solidFill>
                <a:srgbClr val="000000"/>
              </a:solidFill>
              <a:latin typeface="Geneva"/>
              <a:ea typeface="Geneva"/>
              <a:cs typeface="Geneva"/>
            </a:rPr>
            <a:t>2) Les taux des retenues à la source de l'impôt sur les bénéfices des sociétés sont fixés ainsi qu'il suit : 
</a:t>
          </a:r>
          <a:r>
            <a:rPr lang="en-US" cap="none" sz="1000" b="0" i="0" u="none" baseline="0">
              <a:solidFill>
                <a:srgbClr val="000000"/>
              </a:solidFill>
              <a:latin typeface="Geneva"/>
              <a:ea typeface="Geneva"/>
              <a:cs typeface="Geneva"/>
            </a:rPr>
            <a:t>- 10% pour les revenus des créances, dépôts et cautionnement. La retenue y relative constitue un crédit d'impôt qui s'impute sur l'imposition définitive. 
</a:t>
          </a:r>
          <a:r>
            <a:rPr lang="en-US" cap="none" sz="1000" b="0" i="0" u="none" baseline="0">
              <a:solidFill>
                <a:srgbClr val="000000"/>
              </a:solidFill>
              <a:latin typeface="Geneva"/>
              <a:ea typeface="Geneva"/>
              <a:cs typeface="Geneva"/>
            </a:rPr>
            <a:t>- 30% pour les revenus provenant des bons de caisse anonymes. Ce taux revêt un caractère libératoire;
</a:t>
          </a:r>
          <a:r>
            <a:rPr lang="en-US" cap="none" sz="1000" b="0" i="0" u="none" baseline="0">
              <a:solidFill>
                <a:srgbClr val="000000"/>
              </a:solidFill>
              <a:latin typeface="Geneva"/>
              <a:ea typeface="Geneva"/>
              <a:cs typeface="Geneva"/>
            </a:rPr>
            <a:t>- 20 % pour les sommes perçues par les entreprises dans le cadre d'un contrat de management dont l'imposition est opérée par voie de retenue à la source. La retenue revêt un caractère libératoire.
</a:t>
          </a:r>
          <a:r>
            <a:rPr lang="en-US" cap="none" sz="1000" b="0" i="0" u="none" baseline="0">
              <a:solidFill>
                <a:srgbClr val="000000"/>
              </a:solidFill>
              <a:latin typeface="Geneva"/>
              <a:ea typeface="Geneva"/>
              <a:cs typeface="Geneva"/>
            </a:rPr>
            <a:t>- 18 % pour :
</a:t>
          </a:r>
          <a:r>
            <a:rPr lang="en-US" cap="none" sz="1000" b="0" i="0" u="none" baseline="0">
              <a:solidFill>
                <a:srgbClr val="000000"/>
              </a:solidFill>
              <a:latin typeface="Geneva"/>
              <a:ea typeface="Geneva"/>
              <a:cs typeface="Geneva"/>
            </a:rPr>
            <a:t>- . les sommes perçues par les entreprises étrangères n'ayant pas en Algérie d'installations professionnelles permanentes dans le cadre de marchés de prestations de services ;
</a:t>
          </a:r>
          <a:r>
            <a:rPr lang="en-US" cap="none" sz="1000" b="0" i="0" u="none" baseline="0">
              <a:solidFill>
                <a:srgbClr val="000000"/>
              </a:solidFill>
              <a:latin typeface="Geneva"/>
              <a:ea typeface="Geneva"/>
              <a:cs typeface="Geneva"/>
            </a:rPr>
            <a:t>- . les sommes payées en rémunération de prestations de toute nature fournies ou utilisées en Algérie ;
</a:t>
          </a:r>
          <a:r>
            <a:rPr lang="en-US" cap="none" sz="1000" b="0" i="0" u="none" baseline="0">
              <a:solidFill>
                <a:srgbClr val="000000"/>
              </a:solidFill>
              <a:latin typeface="Geneva"/>
              <a:ea typeface="Geneva"/>
              <a:cs typeface="Geneva"/>
            </a:rPr>
            <a:t>- . les produits versés à des inventeurs situés à l'étranger au titre, soit de la concession de licence de l'exploitation de leurs brevets, soit de la cession ou concession de marque de fabrique, procédé ou formule de fabrication.
</a:t>
          </a:r>
          <a:r>
            <a:rPr lang="en-US" cap="none" sz="1000" b="0" i="0" u="none" baseline="0">
              <a:solidFill>
                <a:srgbClr val="000000"/>
              </a:solidFill>
              <a:latin typeface="Geneva"/>
              <a:ea typeface="Geneva"/>
              <a:cs typeface="Geneva"/>
            </a:rPr>
            <a:t>- 10 % pour les sommes perçues par les sociétés étrangères de transport maritime lorsque leurs pays d'origine imposent les entreprises algériennes de transport maritime. 
</a:t>
          </a:r>
          <a:r>
            <a:rPr lang="en-US" cap="none" sz="1000" b="0" i="0" u="none" baseline="0">
              <a:solidFill>
                <a:srgbClr val="000000"/>
              </a:solidFill>
              <a:latin typeface="Geneva"/>
              <a:ea typeface="Geneva"/>
              <a:cs typeface="Geneva"/>
            </a:rPr>
            <a:t>Toutefois, dès lors que lesdits pays appliquent un taux supérieur ou inférieur, la règle de réciprocité sera appliquée.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76200</xdr:colOff>
      <xdr:row>1</xdr:row>
      <xdr:rowOff>28575</xdr:rowOff>
    </xdr:from>
    <xdr:to>
      <xdr:col>7</xdr:col>
      <xdr:colOff>857250</xdr:colOff>
      <xdr:row>52</xdr:row>
      <xdr:rowOff>47625</xdr:rowOff>
    </xdr:to>
    <xdr:sp>
      <xdr:nvSpPr>
        <xdr:cNvPr id="1" name="Rectangle 1"/>
        <xdr:cNvSpPr>
          <a:spLocks/>
        </xdr:cNvSpPr>
      </xdr:nvSpPr>
      <xdr:spPr>
        <a:xfrm>
          <a:off x="152400" y="257175"/>
          <a:ext cx="5810250" cy="8277225"/>
        </a:xfrm>
        <a:prstGeom prst="rect">
          <a:avLst/>
        </a:prstGeom>
        <a:solidFill>
          <a:srgbClr val="FFFFC0"/>
        </a:solidFill>
        <a:ln w="9525" cmpd="sng">
          <a:noFill/>
        </a:ln>
      </xdr:spPr>
      <xdr:txBody>
        <a:bodyPr vertOverflow="clip" wrap="square" lIns="27432" tIns="22860" rIns="0" bIns="0"/>
        <a:p>
          <a:pPr algn="l">
            <a:defRPr/>
          </a:pPr>
          <a:r>
            <a:rPr lang="en-US" cap="none" sz="1000" b="1" i="0" u="none" baseline="0">
              <a:solidFill>
                <a:srgbClr val="000000"/>
              </a:solidFill>
            </a:rPr>
            <a:t>CID - Art. 219 – </a:t>
          </a:r>
          <a:r>
            <a:rPr lang="en-US" cap="none" sz="1000" b="0" i="0" u="none" baseline="0">
              <a:solidFill>
                <a:srgbClr val="000000"/>
              </a:solidFill>
            </a:rPr>
            <a:t>Sous réserve des dispositions des articles 13-1, 138-1 et 221, la taxe est établie sur le total du montant des recettes professionnelles globales ou le chiffre d'affaires, hors TVA, lorsqu'il s'agit de redevables soumis à cette taxe, réalisés pendant l'année.
</a:t>
          </a:r>
          <a:r>
            <a:rPr lang="en-US" cap="none" sz="1000" b="0" i="0" u="none" baseline="0">
              <a:solidFill>
                <a:srgbClr val="000000"/>
              </a:solidFill>
            </a:rPr>
            <a:t>
</a:t>
          </a:r>
          <a:r>
            <a:rPr lang="en-US" cap="none" sz="1000" b="0" i="0" u="none" baseline="0">
              <a:solidFill>
                <a:srgbClr val="000000"/>
              </a:solidFill>
            </a:rPr>
            <a:t>Toutefois, </a:t>
          </a:r>
          <a:r>
            <a:rPr lang="en-US" cap="none" sz="1000" b="1" i="0" u="none" baseline="0">
              <a:solidFill>
                <a:srgbClr val="000000"/>
              </a:solidFill>
            </a:rPr>
            <a:t>bénéficient d'une réfaction de 30%</a:t>
          </a:r>
          <a:r>
            <a:rPr lang="en-US" cap="none" sz="1000" b="0" i="0" u="none" baseline="0">
              <a:solidFill>
                <a:srgbClr val="000000"/>
              </a:solidFill>
            </a:rPr>
            <a:t> :
</a:t>
          </a:r>
          <a:r>
            <a:rPr lang="en-US" cap="none" sz="1000" b="0" i="0" u="none" baseline="0">
              <a:solidFill>
                <a:srgbClr val="000000"/>
              </a:solidFill>
            </a:rPr>
            <a:t> le montant des opérations de ventes en gros ;
</a:t>
          </a:r>
          <a:r>
            <a:rPr lang="en-US" cap="none" sz="1000" b="0" i="0" u="none" baseline="0">
              <a:solidFill>
                <a:srgbClr val="000000"/>
              </a:solidFill>
            </a:rPr>
            <a:t> le montant des opérations de vente au détail portant sur les produits dont le prix de vente au détail comporte plus de 50% de droits indirects. 
</a:t>
          </a:r>
          <a:r>
            <a:rPr lang="en-US" cap="none" sz="1000" b="0" i="0" u="none" baseline="0">
              <a:solidFill>
                <a:srgbClr val="000000"/>
              </a:solidFill>
            </a:rPr>
            <a:t>
</a:t>
          </a:r>
          <a:r>
            <a:rPr lang="en-US" cap="none" sz="1000" b="1" i="0" u="none" baseline="0">
              <a:solidFill>
                <a:srgbClr val="000000"/>
              </a:solidFill>
            </a:rPr>
            <a:t>Bénéficient d'une réfaction de 50% :</a:t>
          </a:r>
          <a:r>
            <a:rPr lang="en-US" cap="none" sz="1000" b="0" i="0" u="none" baseline="0">
              <a:solidFill>
                <a:srgbClr val="000000"/>
              </a:solidFill>
            </a:rPr>
            <a:t>
</a:t>
          </a:r>
          <a:r>
            <a:rPr lang="en-US" cap="none" sz="1000" b="0" i="0" u="none" baseline="0">
              <a:solidFill>
                <a:srgbClr val="000000"/>
              </a:solidFill>
            </a:rPr>
            <a:t> le montant des opérations de vente en gros portant sur les produits dont le prix de vente au détail comporte plus de 50% de droits indirects ;
</a:t>
          </a:r>
          <a:r>
            <a:rPr lang="en-US" cap="none" sz="1000" b="0" i="0" u="none" baseline="0">
              <a:solidFill>
                <a:srgbClr val="000000"/>
              </a:solidFill>
            </a:rPr>
            <a:t> le montant des opérations de vente au détail portant sur le médicament à la double condition : 
</a:t>
          </a:r>
          <a:r>
            <a:rPr lang="en-US" cap="none" sz="1000" b="0" i="0" u="none" baseline="0">
              <a:solidFill>
                <a:srgbClr val="000000"/>
              </a:solidFill>
            </a:rPr>
            <a:t>. d’être classé bien stratégique tel que défini par le décret exécutif n° 96-31 du 15 janvier 1996 ;
</a:t>
          </a:r>
          <a:r>
            <a:rPr lang="en-US" cap="none" sz="1000" b="0" i="0" u="none" baseline="0">
              <a:solidFill>
                <a:srgbClr val="000000"/>
              </a:solidFill>
            </a:rPr>
            <a:t>. et que la marge de vente au détail soit située entre 10% et 30%.
</a:t>
          </a:r>
          <a:r>
            <a:rPr lang="en-US" cap="none" sz="1000" b="0" i="0" u="none" baseline="0">
              <a:solidFill>
                <a:srgbClr val="000000"/>
              </a:solidFill>
            </a:rPr>
            <a:t>
</a:t>
          </a:r>
          <a:r>
            <a:rPr lang="en-US" cap="none" sz="1000" b="1" i="0" u="none" baseline="0">
              <a:solidFill>
                <a:srgbClr val="000000"/>
              </a:solidFill>
            </a:rPr>
            <a:t>Bénéficient d'une réfaction de 75% :
</a:t>
          </a:r>
          <a:r>
            <a:rPr lang="en-US" cap="none" sz="1000" b="0" i="0" u="none" baseline="0">
              <a:solidFill>
                <a:srgbClr val="000000"/>
              </a:solidFill>
            </a:rPr>
            <a:t>le montant des opérations de vente au détail de l'essence super et normale et du gas-oil.
</a:t>
          </a:r>
          <a:r>
            <a:rPr lang="en-US" cap="none" sz="1000" b="0" i="0" u="none" baseline="0">
              <a:solidFill>
                <a:srgbClr val="000000"/>
              </a:solidFill>
            </a:rPr>
            <a:t>
</a:t>
          </a:r>
          <a:r>
            <a:rPr lang="en-US" cap="none" sz="1000" b="0" i="0" u="none" baseline="0">
              <a:solidFill>
                <a:srgbClr val="000000"/>
              </a:solidFill>
            </a:rPr>
            <a:t>Sont considérées comme ventes en gros, les ventes faites par les producteurs ou les commerçants grossistes soit à des commerçants en vue de la revente, soit dans les mêmes conditions de prix et de quantité, à des entreprises publiques ou privées, exploitations ou collectivités territoriales ou administrations publiques. 
</a:t>
          </a:r>
          <a:r>
            <a:rPr lang="en-US" cap="none" sz="1000" b="0" i="0" u="none" baseline="0">
              <a:solidFill>
                <a:srgbClr val="000000"/>
              </a:solidFill>
            </a:rPr>
            <a:t>
</a:t>
          </a:r>
          <a:r>
            <a:rPr lang="en-US" cap="none" sz="1000" b="0" i="0" u="none" baseline="0">
              <a:solidFill>
                <a:srgbClr val="000000"/>
              </a:solidFill>
            </a:rPr>
            <a:t>Le bénéfice des réfactions ci-dessus n'est pas cumulable.
</a:t>
          </a:r>
          <a:r>
            <a:rPr lang="en-US" cap="none" sz="1000" b="0" i="0" u="none" baseline="0">
              <a:solidFill>
                <a:srgbClr val="000000"/>
              </a:solidFill>
            </a:rPr>
            <a:t>
</a:t>
          </a:r>
          <a:r>
            <a:rPr lang="en-US" cap="none" sz="1000" b="1" i="0" u="none" baseline="0">
              <a:solidFill>
                <a:srgbClr val="000000"/>
              </a:solidFill>
            </a:rPr>
            <a:t>Une réduction de 25%</a:t>
          </a:r>
          <a:r>
            <a:rPr lang="en-US" cap="none" sz="1000" b="0" i="0" u="none" baseline="0">
              <a:solidFill>
                <a:srgbClr val="000000"/>
              </a:solidFill>
            </a:rPr>
            <a:t> du chiffre d'affaires imposable est accordée aux commerçants détaillants ayant la qualité de membre de l'Armée de Libération Nationale ou de l'Organisation Civile du Front de Libération Nationale et les veuves de chouhada.
</a:t>
          </a:r>
          <a:r>
            <a:rPr lang="en-US" cap="none" sz="1000" b="0" i="0" u="none" baseline="0">
              <a:solidFill>
                <a:srgbClr val="000000"/>
              </a:solidFill>
            </a:rPr>
            <a:t>Toutefois, cette réduction, applicable seulement pour les deux premières années d'activité, ne peut bénéficier aux contribuables soumis au régime d'imposition d'après le bénéfice réel.
</a:t>
          </a:r>
          <a:r>
            <a:rPr lang="en-US" cap="none" sz="1000" b="0" i="0" u="none" baseline="0">
              <a:solidFill>
                <a:srgbClr val="000000"/>
              </a:solidFill>
            </a:rPr>
            <a:t>
</a:t>
          </a:r>
          <a:r>
            <a:rPr lang="en-US" cap="none" sz="1000" b="0" i="0" u="none" baseline="0">
              <a:solidFill>
                <a:srgbClr val="000000"/>
              </a:solidFill>
            </a:rPr>
            <a:t>Art. 219 bis – </a:t>
          </a:r>
          <a:r>
            <a:rPr lang="en-US" cap="none" sz="1000" b="1" i="0" u="none" baseline="0">
              <a:solidFill>
                <a:srgbClr val="000000"/>
              </a:solidFill>
            </a:rPr>
            <a:t>Une réfaction de 50%</a:t>
          </a:r>
          <a:r>
            <a:rPr lang="en-US" cap="none" sz="1000" b="0" i="0" u="none" baseline="0">
              <a:solidFill>
                <a:srgbClr val="000000"/>
              </a:solidFill>
            </a:rPr>
            <a:t> sur le chiffre d'affaires soumis à la TAP est accordée aux opérations réalisées entre les sociétés membres du groupe définies à l'article 138 bis.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1.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drawing" Target="../drawings/drawing3.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drawing" Target="../drawings/drawing4.xml"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drawing" Target="../drawings/drawing5.xml" /><Relationship Id="rId3"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10"/>
  <dimension ref="A2:H31"/>
  <sheetViews>
    <sheetView tabSelected="1" zoomScalePageLayoutView="0" workbookViewId="0" topLeftCell="A1">
      <selection activeCell="C34" sqref="C34"/>
    </sheetView>
  </sheetViews>
  <sheetFormatPr defaultColWidth="11.00390625" defaultRowHeight="12.75"/>
  <cols>
    <col min="1" max="1" width="3.75390625" style="209" customWidth="1"/>
    <col min="2" max="2" width="13.625" style="209" bestFit="1" customWidth="1"/>
    <col min="3" max="3" width="24.75390625" style="209" customWidth="1"/>
    <col min="4" max="4" width="2.125" style="209" customWidth="1"/>
    <col min="5" max="5" width="2.625" style="209" customWidth="1"/>
    <col min="6" max="6" width="25.375" style="209" customWidth="1"/>
    <col min="7" max="7" width="7.625" style="209" customWidth="1"/>
    <col min="8" max="16384" width="11.375" style="209" customWidth="1"/>
  </cols>
  <sheetData>
    <row r="1" ht="7.5" customHeight="1"/>
    <row r="2" spans="1:7" ht="15.75" thickBot="1">
      <c r="A2" s="210"/>
      <c r="B2" s="494" t="s">
        <v>71</v>
      </c>
      <c r="C2" s="495"/>
      <c r="D2" s="496"/>
      <c r="F2" s="497" t="s">
        <v>150</v>
      </c>
      <c r="G2" s="498"/>
    </row>
    <row r="3" spans="1:8" ht="12" customHeight="1" thickTop="1">
      <c r="A3" s="210"/>
      <c r="B3" s="7"/>
      <c r="C3" s="8"/>
      <c r="D3" s="9"/>
      <c r="F3" s="335" t="s">
        <v>146</v>
      </c>
      <c r="G3" s="38"/>
      <c r="H3" s="211"/>
    </row>
    <row r="4" spans="1:8" ht="12" customHeight="1">
      <c r="A4" s="210"/>
      <c r="B4" s="18" t="s">
        <v>72</v>
      </c>
      <c r="C4" s="17" t="s">
        <v>344</v>
      </c>
      <c r="D4" s="9"/>
      <c r="F4" s="336" t="s">
        <v>149</v>
      </c>
      <c r="G4" s="39"/>
      <c r="H4" s="211"/>
    </row>
    <row r="5" spans="1:8" ht="12" customHeight="1">
      <c r="A5" s="210"/>
      <c r="B5" s="18" t="s">
        <v>73</v>
      </c>
      <c r="C5" s="16" t="s">
        <v>345</v>
      </c>
      <c r="D5" s="9"/>
      <c r="F5" s="336" t="s">
        <v>147</v>
      </c>
      <c r="G5" s="39"/>
      <c r="H5" s="211"/>
    </row>
    <row r="6" spans="1:8" ht="12" customHeight="1">
      <c r="A6" s="210"/>
      <c r="B6" s="18" t="s">
        <v>74</v>
      </c>
      <c r="C6" s="16" t="s">
        <v>330</v>
      </c>
      <c r="D6" s="9"/>
      <c r="F6" s="336" t="s">
        <v>148</v>
      </c>
      <c r="G6" s="39"/>
      <c r="H6" s="211"/>
    </row>
    <row r="7" spans="1:8" ht="12" customHeight="1">
      <c r="A7" s="210"/>
      <c r="B7" s="18" t="s">
        <v>176</v>
      </c>
      <c r="C7" s="16" t="s">
        <v>330</v>
      </c>
      <c r="D7" s="9"/>
      <c r="F7" s="336" t="s">
        <v>152</v>
      </c>
      <c r="G7" s="39"/>
      <c r="H7" s="211"/>
    </row>
    <row r="8" spans="1:8" ht="12" customHeight="1">
      <c r="A8" s="210"/>
      <c r="B8" s="18" t="s">
        <v>99</v>
      </c>
      <c r="C8" s="16" t="s">
        <v>330</v>
      </c>
      <c r="D8" s="9"/>
      <c r="F8" s="337" t="s">
        <v>153</v>
      </c>
      <c r="G8" s="37"/>
      <c r="H8" s="211"/>
    </row>
    <row r="9" spans="1:4" ht="12" customHeight="1">
      <c r="A9" s="210"/>
      <c r="B9" s="18" t="s">
        <v>151</v>
      </c>
      <c r="C9" s="16" t="s">
        <v>330</v>
      </c>
      <c r="D9" s="9"/>
    </row>
    <row r="10" spans="1:4" ht="12" customHeight="1">
      <c r="A10" s="210"/>
      <c r="B10" s="18" t="s">
        <v>97</v>
      </c>
      <c r="C10" s="16" t="s">
        <v>330</v>
      </c>
      <c r="D10" s="9"/>
    </row>
    <row r="11" spans="1:6" ht="12" customHeight="1">
      <c r="A11" s="210"/>
      <c r="B11" s="18" t="s">
        <v>98</v>
      </c>
      <c r="C11" s="16" t="s">
        <v>330</v>
      </c>
      <c r="D11" s="9"/>
      <c r="F11" s="332" t="s">
        <v>179</v>
      </c>
    </row>
    <row r="12" spans="1:6" ht="12" customHeight="1">
      <c r="A12" s="212"/>
      <c r="B12" s="18" t="s">
        <v>75</v>
      </c>
      <c r="C12" s="42" t="s">
        <v>346</v>
      </c>
      <c r="D12" s="9"/>
      <c r="F12" s="333" t="s">
        <v>180</v>
      </c>
    </row>
    <row r="13" spans="1:6" ht="12" customHeight="1">
      <c r="A13" s="212"/>
      <c r="B13" s="18" t="s">
        <v>76</v>
      </c>
      <c r="C13" s="42" t="s">
        <v>347</v>
      </c>
      <c r="D13" s="9"/>
      <c r="F13" s="334" t="s">
        <v>181</v>
      </c>
    </row>
    <row r="14" spans="1:6" ht="12" customHeight="1">
      <c r="A14" s="210"/>
      <c r="B14" s="18" t="s">
        <v>77</v>
      </c>
      <c r="C14" s="17">
        <v>632586</v>
      </c>
      <c r="D14" s="9"/>
      <c r="F14" s="327"/>
    </row>
    <row r="15" spans="1:6" ht="12" customHeight="1">
      <c r="A15" s="210"/>
      <c r="B15" s="18" t="s">
        <v>78</v>
      </c>
      <c r="C15" s="17" t="s">
        <v>325</v>
      </c>
      <c r="D15" s="9"/>
      <c r="F15" s="328" t="s">
        <v>253</v>
      </c>
    </row>
    <row r="16" spans="1:6" ht="12" customHeight="1">
      <c r="A16" s="210"/>
      <c r="B16" s="18" t="s">
        <v>145</v>
      </c>
      <c r="C16" s="35">
        <v>2021</v>
      </c>
      <c r="D16" s="9"/>
      <c r="F16" s="330" t="s">
        <v>252</v>
      </c>
    </row>
    <row r="17" spans="2:4" ht="12" customHeight="1">
      <c r="B17" s="10"/>
      <c r="C17" s="19" t="s">
        <v>256</v>
      </c>
      <c r="D17" s="11"/>
    </row>
    <row r="18" ht="17.25" customHeight="1">
      <c r="B18" s="331" t="s">
        <v>254</v>
      </c>
    </row>
    <row r="19" ht="12" customHeight="1">
      <c r="B19" s="331" t="s">
        <v>255</v>
      </c>
    </row>
    <row r="20" ht="13.5" customHeight="1" hidden="1">
      <c r="F20" s="213" t="s">
        <v>244</v>
      </c>
    </row>
    <row r="21" ht="13.5" customHeight="1" hidden="1">
      <c r="F21" s="213" t="s">
        <v>245</v>
      </c>
    </row>
    <row r="22" ht="13.5" customHeight="1" hidden="1">
      <c r="F22" s="213" t="s">
        <v>246</v>
      </c>
    </row>
    <row r="23" ht="13.5" customHeight="1" hidden="1">
      <c r="F23" s="213" t="s">
        <v>247</v>
      </c>
    </row>
    <row r="24" ht="13.5" customHeight="1" hidden="1">
      <c r="F24" s="213" t="s">
        <v>248</v>
      </c>
    </row>
    <row r="25" ht="13.5" customHeight="1" hidden="1">
      <c r="F25" s="213" t="s">
        <v>249</v>
      </c>
    </row>
    <row r="26" ht="13.5" customHeight="1" hidden="1">
      <c r="F26" s="213" t="s">
        <v>240</v>
      </c>
    </row>
    <row r="27" ht="13.5" customHeight="1" hidden="1">
      <c r="F27" s="213" t="s">
        <v>241</v>
      </c>
    </row>
    <row r="28" ht="13.5" customHeight="1" hidden="1">
      <c r="F28" s="213" t="s">
        <v>242</v>
      </c>
    </row>
    <row r="29" ht="13.5" customHeight="1" hidden="1">
      <c r="F29" s="213" t="s">
        <v>243</v>
      </c>
    </row>
    <row r="30" ht="13.5" customHeight="1" hidden="1">
      <c r="F30" s="213" t="s">
        <v>155</v>
      </c>
    </row>
    <row r="31" ht="13.5" customHeight="1" hidden="1">
      <c r="F31" s="213" t="s">
        <v>156</v>
      </c>
    </row>
  </sheetData>
  <sheetProtection password="855D" sheet="1" objects="1" scenarios="1"/>
  <mergeCells count="2">
    <mergeCell ref="B2:D2"/>
    <mergeCell ref="F2:G2"/>
  </mergeCells>
  <printOptions/>
  <pageMargins left="0.787401575" right="0.787401575" top="0.984251969" bottom="0.984251969" header="0.4921259845" footer="0.4921259845"/>
  <pageSetup horizontalDpi="300" verticalDpi="300" orientation="portrait" paperSize="9" r:id="rId3"/>
  <legacyDrawing r:id="rId2"/>
</worksheet>
</file>

<file path=xl/worksheets/sheet2.xml><?xml version="1.0" encoding="utf-8"?>
<worksheet xmlns="http://schemas.openxmlformats.org/spreadsheetml/2006/main" xmlns:r="http://schemas.openxmlformats.org/officeDocument/2006/relationships">
  <sheetPr codeName="Feuil11"/>
  <dimension ref="A1:H126"/>
  <sheetViews>
    <sheetView zoomScalePageLayoutView="0" workbookViewId="0" topLeftCell="A1">
      <pane ySplit="4" topLeftCell="A34" activePane="bottomLeft" state="frozen"/>
      <selection pane="topLeft" activeCell="A1" sqref="A1"/>
      <selection pane="bottomLeft" activeCell="G70" sqref="G70"/>
    </sheetView>
  </sheetViews>
  <sheetFormatPr defaultColWidth="11.00390625" defaultRowHeight="12.75"/>
  <cols>
    <col min="1" max="1" width="4.75390625" style="36" customWidth="1"/>
    <col min="2" max="2" width="7.125" style="1" bestFit="1" customWidth="1"/>
    <col min="3" max="3" width="5.125" style="1" hidden="1" customWidth="1"/>
    <col min="4" max="4" width="34.875" style="1" customWidth="1"/>
    <col min="5" max="5" width="8.25390625" style="1" bestFit="1" customWidth="1"/>
    <col min="6" max="6" width="14.00390625" style="1" customWidth="1"/>
    <col min="7" max="7" width="12.75390625" style="1" bestFit="1" customWidth="1"/>
    <col min="8" max="8" width="5.00390625" style="1" customWidth="1"/>
    <col min="9" max="16384" width="11.375" style="1" customWidth="1"/>
  </cols>
  <sheetData>
    <row r="1" spans="1:7" ht="3.75" customHeight="1">
      <c r="A1" s="243"/>
      <c r="B1" s="243"/>
      <c r="C1" s="243"/>
      <c r="D1" s="243"/>
      <c r="E1" s="244"/>
      <c r="F1" s="244"/>
      <c r="G1" s="244"/>
    </row>
    <row r="2" spans="1:7" ht="6.75" customHeight="1" hidden="1">
      <c r="A2" s="243"/>
      <c r="B2" s="243"/>
      <c r="C2" s="243"/>
      <c r="D2" s="243"/>
      <c r="E2" s="244"/>
      <c r="F2" s="244"/>
      <c r="G2" s="244"/>
    </row>
    <row r="3" spans="1:7" ht="12" customHeight="1">
      <c r="A3" s="247" t="s">
        <v>17</v>
      </c>
      <c r="B3" s="246">
        <v>0</v>
      </c>
      <c r="C3" s="243"/>
      <c r="D3" s="243"/>
      <c r="E3" s="207"/>
      <c r="F3" s="208"/>
      <c r="G3" s="245"/>
    </row>
    <row r="4" spans="1:7" ht="12" customHeight="1">
      <c r="A4" s="247" t="s">
        <v>96</v>
      </c>
      <c r="B4" s="248">
        <v>2</v>
      </c>
      <c r="C4" s="243"/>
      <c r="D4" s="243"/>
      <c r="E4" s="243"/>
      <c r="F4" s="243"/>
      <c r="G4" s="243"/>
    </row>
    <row r="5" spans="1:8" ht="12.75">
      <c r="A5" s="319" t="s">
        <v>68</v>
      </c>
      <c r="B5" s="303" t="s">
        <v>7</v>
      </c>
      <c r="C5" s="304"/>
      <c r="D5" s="305" t="s">
        <v>58</v>
      </c>
      <c r="E5" s="304" t="s">
        <v>9</v>
      </c>
      <c r="F5" s="304" t="s">
        <v>62</v>
      </c>
      <c r="G5" s="304"/>
      <c r="H5" s="36"/>
    </row>
    <row r="6" spans="1:7" s="36" customFormat="1" ht="12.75" customHeight="1">
      <c r="A6" s="320" t="s">
        <v>68</v>
      </c>
      <c r="B6" s="273" t="s">
        <v>7</v>
      </c>
      <c r="C6" s="277" t="str">
        <f>'G.50-1'!C16</f>
        <v>C1A11</v>
      </c>
      <c r="D6" s="272" t="s">
        <v>59</v>
      </c>
      <c r="E6" s="308">
        <v>0.5</v>
      </c>
      <c r="F6" s="309"/>
      <c r="G6" s="291">
        <f>'G.50-1'!L16</f>
        <v>0</v>
      </c>
    </row>
    <row r="7" spans="1:8" ht="12.75" customHeight="1">
      <c r="A7" s="320" t="s">
        <v>68</v>
      </c>
      <c r="B7" s="251" t="s">
        <v>7</v>
      </c>
      <c r="C7" s="287" t="str">
        <f>'G.50-1'!C17</f>
        <v>C1A12</v>
      </c>
      <c r="D7" s="290" t="s">
        <v>59</v>
      </c>
      <c r="E7" s="310">
        <v>0.3</v>
      </c>
      <c r="F7" s="309"/>
      <c r="G7" s="292">
        <f>'G.50-1'!L17</f>
        <v>0</v>
      </c>
      <c r="H7" s="36"/>
    </row>
    <row r="8" spans="1:8" ht="12.75" customHeight="1">
      <c r="A8" s="320" t="s">
        <v>68</v>
      </c>
      <c r="B8" s="251" t="s">
        <v>7</v>
      </c>
      <c r="C8" s="287" t="str">
        <f>'G.50-1'!C18</f>
        <v>C1A13</v>
      </c>
      <c r="D8" s="288" t="s">
        <v>60</v>
      </c>
      <c r="E8" s="239"/>
      <c r="F8" s="309"/>
      <c r="G8" s="292">
        <f>'G.50-1'!L18</f>
        <v>2000</v>
      </c>
      <c r="H8" s="36"/>
    </row>
    <row r="9" spans="1:8" ht="12.75" customHeight="1">
      <c r="A9" s="320" t="s">
        <v>68</v>
      </c>
      <c r="B9" s="251" t="s">
        <v>7</v>
      </c>
      <c r="C9" s="287" t="str">
        <f>'G.50-1'!C19</f>
        <v>C1A14</v>
      </c>
      <c r="D9" s="288" t="s">
        <v>61</v>
      </c>
      <c r="E9" s="239" t="s">
        <v>70</v>
      </c>
      <c r="F9" s="309"/>
      <c r="G9" s="292">
        <f>'G.50-1'!L19</f>
        <v>0</v>
      </c>
      <c r="H9" s="36"/>
    </row>
    <row r="10" spans="1:8" ht="12.75" customHeight="1">
      <c r="A10" s="320" t="s">
        <v>68</v>
      </c>
      <c r="B10" s="252" t="s">
        <v>7</v>
      </c>
      <c r="C10" s="275" t="str">
        <f>'G.50-1'!C20</f>
        <v>C1A20</v>
      </c>
      <c r="D10" s="268" t="s">
        <v>299</v>
      </c>
      <c r="E10" s="289"/>
      <c r="F10" s="309"/>
      <c r="G10" s="292">
        <f>'G.50-1'!L20</f>
        <v>0</v>
      </c>
      <c r="H10" s="36"/>
    </row>
    <row r="11" spans="1:8" ht="0" customHeight="1" hidden="1">
      <c r="A11" s="320"/>
      <c r="B11" s="252"/>
      <c r="C11" s="275">
        <f>'G.50-1'!C21</f>
        <v>0</v>
      </c>
      <c r="D11" s="268"/>
      <c r="E11" s="268"/>
      <c r="F11" s="268"/>
      <c r="G11" s="269"/>
      <c r="H11" s="36"/>
    </row>
    <row r="12" spans="1:8" ht="0" customHeight="1" hidden="1">
      <c r="A12" s="320"/>
      <c r="B12" s="252"/>
      <c r="C12" s="275">
        <f>'G.50-1'!C22</f>
        <v>0</v>
      </c>
      <c r="D12" s="263"/>
      <c r="E12" s="263"/>
      <c r="F12" s="263"/>
      <c r="G12" s="270"/>
      <c r="H12" s="36"/>
    </row>
    <row r="13" spans="1:8" ht="12.75">
      <c r="A13" s="320" t="s">
        <v>68</v>
      </c>
      <c r="B13" s="251" t="s">
        <v>7</v>
      </c>
      <c r="C13" s="275"/>
      <c r="D13" s="249" t="s">
        <v>0</v>
      </c>
      <c r="E13" s="239"/>
      <c r="F13" s="294">
        <f>SUM(F6:F10)</f>
        <v>0</v>
      </c>
      <c r="G13" s="294">
        <f>SUM(G6:G10)</f>
        <v>2000</v>
      </c>
      <c r="H13" s="36"/>
    </row>
    <row r="14" spans="1:8" ht="12.75">
      <c r="A14" s="323" t="s">
        <v>68</v>
      </c>
      <c r="B14" s="303" t="s">
        <v>6</v>
      </c>
      <c r="C14" s="304"/>
      <c r="D14" s="305" t="s">
        <v>63</v>
      </c>
      <c r="E14" s="304" t="s">
        <v>22</v>
      </c>
      <c r="F14" s="304" t="s">
        <v>10</v>
      </c>
      <c r="G14" s="304" t="s">
        <v>21</v>
      </c>
      <c r="H14" s="36"/>
    </row>
    <row r="15" spans="1:7" s="36" customFormat="1" ht="12.75" customHeight="1">
      <c r="A15" s="321" t="s">
        <v>68</v>
      </c>
      <c r="B15" s="253" t="s">
        <v>6</v>
      </c>
      <c r="C15" s="278" t="str">
        <f>'G.50-3'!B8</f>
        <v>E3B11</v>
      </c>
      <c r="D15" s="260" t="s">
        <v>134</v>
      </c>
      <c r="E15" s="446">
        <v>0.09</v>
      </c>
      <c r="F15" s="311"/>
      <c r="G15" s="311"/>
    </row>
    <row r="16" spans="1:7" s="36" customFormat="1" ht="12.75" customHeight="1">
      <c r="A16" s="321" t="s">
        <v>68</v>
      </c>
      <c r="B16" s="253" t="s">
        <v>6</v>
      </c>
      <c r="C16" s="278" t="str">
        <f>'G.50-3'!B9</f>
        <v>E3B12</v>
      </c>
      <c r="D16" s="260" t="s">
        <v>3</v>
      </c>
      <c r="E16" s="446">
        <v>0.09</v>
      </c>
      <c r="F16" s="311"/>
      <c r="G16" s="311"/>
    </row>
    <row r="17" spans="1:7" s="36" customFormat="1" ht="12.75" customHeight="1">
      <c r="A17" s="321" t="s">
        <v>68</v>
      </c>
      <c r="B17" s="253" t="s">
        <v>6</v>
      </c>
      <c r="C17" s="278" t="str">
        <f>'G.50-3'!B10</f>
        <v>E3B13</v>
      </c>
      <c r="D17" s="260" t="s">
        <v>175</v>
      </c>
      <c r="E17" s="446">
        <v>0.09</v>
      </c>
      <c r="F17" s="311"/>
      <c r="G17" s="311"/>
    </row>
    <row r="18" spans="1:7" s="36" customFormat="1" ht="12.75" customHeight="1">
      <c r="A18" s="321" t="s">
        <v>68</v>
      </c>
      <c r="B18" s="253" t="s">
        <v>6</v>
      </c>
      <c r="C18" s="278"/>
      <c r="D18" s="260" t="s">
        <v>282</v>
      </c>
      <c r="E18" s="446">
        <v>0.09</v>
      </c>
      <c r="F18" s="311"/>
      <c r="G18" s="311"/>
    </row>
    <row r="19" spans="1:7" s="36" customFormat="1" ht="12.75" customHeight="1">
      <c r="A19" s="321" t="s">
        <v>68</v>
      </c>
      <c r="B19" s="253" t="s">
        <v>6</v>
      </c>
      <c r="C19" s="278"/>
      <c r="D19" s="260" t="s">
        <v>283</v>
      </c>
      <c r="E19" s="446">
        <v>0.09</v>
      </c>
      <c r="F19" s="311"/>
      <c r="G19" s="311"/>
    </row>
    <row r="20" spans="1:7" s="36" customFormat="1" ht="12.75" customHeight="1">
      <c r="A20" s="321" t="s">
        <v>68</v>
      </c>
      <c r="B20" s="253" t="s">
        <v>6</v>
      </c>
      <c r="C20" s="278"/>
      <c r="D20" s="260" t="s">
        <v>284</v>
      </c>
      <c r="E20" s="446">
        <v>0.09</v>
      </c>
      <c r="F20" s="311"/>
      <c r="G20" s="311"/>
    </row>
    <row r="21" spans="1:8" ht="0.75" customHeight="1">
      <c r="A21" s="320"/>
      <c r="B21" s="252"/>
      <c r="C21" s="275"/>
      <c r="D21" s="268"/>
      <c r="E21" s="268"/>
      <c r="F21" s="268"/>
      <c r="G21" s="274"/>
      <c r="H21" s="36"/>
    </row>
    <row r="22" spans="1:8" ht="0.75" customHeight="1">
      <c r="A22" s="320"/>
      <c r="B22" s="252"/>
      <c r="C22" s="276"/>
      <c r="D22" s="263"/>
      <c r="E22" s="263"/>
      <c r="F22" s="263"/>
      <c r="G22" s="270"/>
      <c r="H22" s="36"/>
    </row>
    <row r="23" spans="1:8" ht="0.75" customHeight="1">
      <c r="A23" s="320"/>
      <c r="B23" s="253"/>
      <c r="C23" s="277"/>
      <c r="D23" s="271"/>
      <c r="E23" s="271"/>
      <c r="F23" s="271"/>
      <c r="G23" s="272"/>
      <c r="H23" s="36"/>
    </row>
    <row r="24" spans="1:8" ht="12.75" customHeight="1">
      <c r="A24" s="321" t="s">
        <v>69</v>
      </c>
      <c r="B24" s="253" t="s">
        <v>6</v>
      </c>
      <c r="C24" s="278" t="e">
        <f>'G.50-3'!#REF!</f>
        <v>#REF!</v>
      </c>
      <c r="D24" s="260" t="s">
        <v>285</v>
      </c>
      <c r="E24" s="286">
        <v>0.19</v>
      </c>
      <c r="F24" s="311"/>
      <c r="G24" s="311"/>
      <c r="H24" s="36"/>
    </row>
    <row r="25" spans="1:8" ht="12.75" customHeight="1">
      <c r="A25" s="321" t="s">
        <v>68</v>
      </c>
      <c r="B25" s="253" t="s">
        <v>6</v>
      </c>
      <c r="C25" s="278" t="str">
        <f>'G.50-3'!B11</f>
        <v>E3B14</v>
      </c>
      <c r="D25" s="260" t="s">
        <v>286</v>
      </c>
      <c r="E25" s="286">
        <v>0.19</v>
      </c>
      <c r="F25" s="311"/>
      <c r="G25" s="311"/>
      <c r="H25" s="36"/>
    </row>
    <row r="26" spans="1:8" ht="12" customHeight="1">
      <c r="A26" s="321" t="s">
        <v>68</v>
      </c>
      <c r="B26" s="253" t="s">
        <v>6</v>
      </c>
      <c r="C26" s="278" t="str">
        <f>'G.50-3'!B12</f>
        <v>E3B15</v>
      </c>
      <c r="D26" s="260" t="s">
        <v>133</v>
      </c>
      <c r="E26" s="286">
        <v>0.19</v>
      </c>
      <c r="F26" s="311"/>
      <c r="G26" s="311"/>
      <c r="H26" s="36"/>
    </row>
    <row r="27" spans="1:8" ht="12.75" customHeight="1">
      <c r="A27" s="321" t="s">
        <v>68</v>
      </c>
      <c r="B27" s="253" t="s">
        <v>6</v>
      </c>
      <c r="C27" s="278" t="str">
        <f>'G.50-3'!B13</f>
        <v>E3B16</v>
      </c>
      <c r="D27" s="260" t="s">
        <v>188</v>
      </c>
      <c r="E27" s="286">
        <v>0.19</v>
      </c>
      <c r="F27" s="311"/>
      <c r="G27" s="311"/>
      <c r="H27" s="36"/>
    </row>
    <row r="28" spans="1:8" ht="12.75" customHeight="1">
      <c r="A28" s="321" t="s">
        <v>68</v>
      </c>
      <c r="B28" s="253" t="s">
        <v>6</v>
      </c>
      <c r="C28" s="278" t="str">
        <f>'G.50-3'!B16</f>
        <v>E3B21</v>
      </c>
      <c r="D28" s="260" t="s">
        <v>189</v>
      </c>
      <c r="E28" s="286">
        <v>0.19</v>
      </c>
      <c r="F28" s="311"/>
      <c r="G28" s="311"/>
      <c r="H28" s="36"/>
    </row>
    <row r="29" spans="1:8" ht="12.75" customHeight="1">
      <c r="A29" s="321" t="s">
        <v>68</v>
      </c>
      <c r="B29" s="253" t="s">
        <v>6</v>
      </c>
      <c r="C29" s="278" t="str">
        <f>'G.50-3'!B17</f>
        <v>E3B22</v>
      </c>
      <c r="D29" s="260" t="s">
        <v>64</v>
      </c>
      <c r="E29" s="286">
        <v>0.19</v>
      </c>
      <c r="F29" s="311"/>
      <c r="G29" s="311"/>
      <c r="H29" s="36"/>
    </row>
    <row r="30" spans="1:8" ht="12.75" customHeight="1">
      <c r="A30" s="321" t="s">
        <v>68</v>
      </c>
      <c r="B30" s="253" t="s">
        <v>6</v>
      </c>
      <c r="C30" s="278"/>
      <c r="D30" s="260" t="s">
        <v>296</v>
      </c>
      <c r="E30" s="286">
        <v>0.19</v>
      </c>
      <c r="F30" s="311"/>
      <c r="G30" s="311"/>
      <c r="H30" s="36"/>
    </row>
    <row r="31" spans="1:8" ht="12.75">
      <c r="A31" s="321" t="s">
        <v>68</v>
      </c>
      <c r="B31" s="253" t="s">
        <v>6</v>
      </c>
      <c r="C31" s="278" t="str">
        <f>'G.50-3'!B20</f>
        <v>E3B25</v>
      </c>
      <c r="D31" s="260" t="s">
        <v>45</v>
      </c>
      <c r="E31" s="286">
        <v>0.19</v>
      </c>
      <c r="F31" s="311"/>
      <c r="G31" s="311"/>
      <c r="H31" s="36"/>
    </row>
    <row r="32" spans="1:8" ht="12.75">
      <c r="A32" s="321" t="s">
        <v>69</v>
      </c>
      <c r="B32" s="253" t="s">
        <v>6</v>
      </c>
      <c r="C32" s="278" t="str">
        <f>'G.50-3'!B21</f>
        <v>E3B26</v>
      </c>
      <c r="D32" s="260" t="s">
        <v>235</v>
      </c>
      <c r="E32" s="286">
        <v>0.19</v>
      </c>
      <c r="F32" s="311"/>
      <c r="G32" s="311"/>
      <c r="H32" s="36"/>
    </row>
    <row r="33" spans="1:8" ht="12.75" customHeight="1">
      <c r="A33" s="321" t="s">
        <v>69</v>
      </c>
      <c r="B33" s="253" t="s">
        <v>6</v>
      </c>
      <c r="C33" s="278" t="str">
        <f>'G.50-3'!B22</f>
        <v>E3B28</v>
      </c>
      <c r="D33" s="260" t="s">
        <v>236</v>
      </c>
      <c r="E33" s="286">
        <v>0.19</v>
      </c>
      <c r="F33" s="311"/>
      <c r="G33" s="311"/>
      <c r="H33" s="36"/>
    </row>
    <row r="34" spans="1:8" ht="12.75" customHeight="1">
      <c r="A34" s="321" t="s">
        <v>69</v>
      </c>
      <c r="B34" s="253" t="s">
        <v>6</v>
      </c>
      <c r="C34" s="278" t="str">
        <f>'G.50-3'!B23</f>
        <v>E3B31</v>
      </c>
      <c r="D34" s="260" t="s">
        <v>46</v>
      </c>
      <c r="E34" s="286">
        <v>0.19</v>
      </c>
      <c r="F34" s="311"/>
      <c r="G34" s="311"/>
      <c r="H34" s="36"/>
    </row>
    <row r="35" spans="1:8" ht="12.75" customHeight="1">
      <c r="A35" s="321" t="s">
        <v>69</v>
      </c>
      <c r="B35" s="253" t="s">
        <v>6</v>
      </c>
      <c r="C35" s="278" t="str">
        <f>'G.50-3'!B24</f>
        <v>E3B32</v>
      </c>
      <c r="D35" s="260" t="s">
        <v>287</v>
      </c>
      <c r="E35" s="286">
        <v>0.19</v>
      </c>
      <c r="F35" s="311"/>
      <c r="G35" s="311"/>
      <c r="H35" s="36"/>
    </row>
    <row r="36" spans="1:8" ht="12" customHeight="1">
      <c r="A36" s="321" t="s">
        <v>69</v>
      </c>
      <c r="B36" s="253" t="s">
        <v>6</v>
      </c>
      <c r="C36" s="278" t="str">
        <f>'G.50-3'!B25</f>
        <v>E3B33</v>
      </c>
      <c r="D36" s="260" t="s">
        <v>65</v>
      </c>
      <c r="E36" s="286">
        <v>0.19</v>
      </c>
      <c r="F36" s="311"/>
      <c r="G36" s="311"/>
      <c r="H36" s="36"/>
    </row>
    <row r="37" spans="1:8" ht="12" customHeight="1">
      <c r="A37" s="321" t="s">
        <v>68</v>
      </c>
      <c r="B37" s="253" t="s">
        <v>6</v>
      </c>
      <c r="C37" s="278" t="str">
        <f>'G.50-3'!B26</f>
        <v>E3B34</v>
      </c>
      <c r="D37" s="260" t="s">
        <v>213</v>
      </c>
      <c r="E37" s="286">
        <v>0.19</v>
      </c>
      <c r="F37" s="311"/>
      <c r="G37" s="311"/>
      <c r="H37" s="36"/>
    </row>
    <row r="38" spans="1:8" ht="0.75" customHeight="1">
      <c r="A38" s="321"/>
      <c r="B38" s="253"/>
      <c r="C38" s="267"/>
      <c r="D38" s="268"/>
      <c r="E38" s="268"/>
      <c r="F38" s="268"/>
      <c r="G38" s="269"/>
      <c r="H38" s="36"/>
    </row>
    <row r="39" spans="1:8" ht="0.75" customHeight="1">
      <c r="A39" s="321"/>
      <c r="B39" s="253"/>
      <c r="C39" s="262"/>
      <c r="D39" s="263"/>
      <c r="E39" s="263"/>
      <c r="F39" s="263"/>
      <c r="G39" s="270"/>
      <c r="H39" s="36"/>
    </row>
    <row r="40" spans="1:8" ht="0.75" customHeight="1">
      <c r="A40" s="321"/>
      <c r="B40" s="253"/>
      <c r="C40" s="262"/>
      <c r="D40" s="263"/>
      <c r="E40" s="263"/>
      <c r="F40" s="263"/>
      <c r="G40" s="270"/>
      <c r="H40" s="36"/>
    </row>
    <row r="41" spans="1:8" ht="12" customHeight="1">
      <c r="A41" s="320" t="s">
        <v>68</v>
      </c>
      <c r="B41" s="251" t="s">
        <v>6</v>
      </c>
      <c r="C41" s="249"/>
      <c r="D41" s="261" t="s">
        <v>0</v>
      </c>
      <c r="E41" s="239"/>
      <c r="F41" s="294">
        <f>SUM(F15:F40)</f>
        <v>0</v>
      </c>
      <c r="G41" s="294">
        <f>SUM(G15:G40)</f>
        <v>0</v>
      </c>
      <c r="H41" s="36"/>
    </row>
    <row r="42" spans="1:7" s="36" customFormat="1" ht="12.75" customHeight="1">
      <c r="A42" s="321" t="s">
        <v>68</v>
      </c>
      <c r="B42" s="253" t="s">
        <v>6</v>
      </c>
      <c r="C42" s="240"/>
      <c r="D42" s="264">
        <f>G42-C42</f>
        <v>190000</v>
      </c>
      <c r="E42" s="265" t="s">
        <v>228</v>
      </c>
      <c r="F42" s="311"/>
      <c r="G42" s="266">
        <f>'G.50-3'!K30</f>
        <v>190000</v>
      </c>
    </row>
    <row r="43" spans="1:8" ht="12.75">
      <c r="A43" s="323" t="s">
        <v>68</v>
      </c>
      <c r="B43" s="303" t="s">
        <v>82</v>
      </c>
      <c r="C43" s="304"/>
      <c r="D43" s="305" t="s">
        <v>103</v>
      </c>
      <c r="E43" s="304"/>
      <c r="F43" s="304" t="s">
        <v>2</v>
      </c>
      <c r="G43" s="304" t="s">
        <v>104</v>
      </c>
      <c r="H43" s="36"/>
    </row>
    <row r="44" spans="1:8" ht="12.75" customHeight="1">
      <c r="A44" s="321" t="s">
        <v>68</v>
      </c>
      <c r="B44" s="253" t="s">
        <v>82</v>
      </c>
      <c r="C44" s="278" t="str">
        <f>'G.50-3'!B33</f>
        <v>E3B91</v>
      </c>
      <c r="D44" s="238" t="s">
        <v>49</v>
      </c>
      <c r="E44" s="279"/>
      <c r="F44" s="311"/>
      <c r="G44" s="283"/>
      <c r="H44" s="36"/>
    </row>
    <row r="45" spans="1:8" ht="12.75" customHeight="1">
      <c r="A45" s="321" t="s">
        <v>68</v>
      </c>
      <c r="B45" s="253" t="s">
        <v>82</v>
      </c>
      <c r="C45" s="278" t="str">
        <f>'G.50-3'!B34</f>
        <v>E3B92</v>
      </c>
      <c r="D45" s="238" t="s">
        <v>300</v>
      </c>
      <c r="E45" s="279"/>
      <c r="F45" s="311"/>
      <c r="G45" s="284"/>
      <c r="H45" s="36"/>
    </row>
    <row r="46" spans="1:8" ht="12.75" customHeight="1">
      <c r="A46" s="321" t="s">
        <v>68</v>
      </c>
      <c r="B46" s="253" t="s">
        <v>82</v>
      </c>
      <c r="C46" s="278" t="str">
        <f>'G.50-3'!B35</f>
        <v>E3B93</v>
      </c>
      <c r="D46" s="238" t="s">
        <v>301</v>
      </c>
      <c r="E46" s="279"/>
      <c r="F46" s="311"/>
      <c r="G46" s="284"/>
      <c r="H46" s="36"/>
    </row>
    <row r="47" spans="1:8" ht="12.75" customHeight="1">
      <c r="A47" s="321" t="s">
        <v>69</v>
      </c>
      <c r="B47" s="253" t="s">
        <v>82</v>
      </c>
      <c r="C47" s="278" t="str">
        <f>'G.50-3'!B36</f>
        <v>E3B94</v>
      </c>
      <c r="D47" s="238" t="s">
        <v>79</v>
      </c>
      <c r="E47" s="279"/>
      <c r="F47" s="311"/>
      <c r="G47" s="284"/>
      <c r="H47" s="36"/>
    </row>
    <row r="48" spans="1:8" ht="12.75" customHeight="1">
      <c r="A48" s="321" t="s">
        <v>69</v>
      </c>
      <c r="B48" s="253" t="s">
        <v>82</v>
      </c>
      <c r="C48" s="278" t="str">
        <f>'G.50-3'!B37</f>
        <v>E3B95</v>
      </c>
      <c r="D48" s="238" t="s">
        <v>302</v>
      </c>
      <c r="E48" s="279"/>
      <c r="F48" s="311"/>
      <c r="G48" s="284"/>
      <c r="H48" s="36"/>
    </row>
    <row r="49" spans="1:8" ht="12.75" customHeight="1">
      <c r="A49" s="321" t="s">
        <v>69</v>
      </c>
      <c r="B49" s="253" t="s">
        <v>82</v>
      </c>
      <c r="C49" s="278" t="str">
        <f>'G.50-3'!B38</f>
        <v>E3B96</v>
      </c>
      <c r="D49" s="238" t="s">
        <v>80</v>
      </c>
      <c r="E49" s="279"/>
      <c r="F49" s="311"/>
      <c r="G49" s="285"/>
      <c r="H49" s="36"/>
    </row>
    <row r="50" spans="1:8" ht="12.75" customHeight="1">
      <c r="A50" s="321" t="s">
        <v>69</v>
      </c>
      <c r="B50" s="253" t="s">
        <v>82</v>
      </c>
      <c r="C50" s="278" t="str">
        <f>'G.50-3'!G33</f>
        <v>E3B97</v>
      </c>
      <c r="D50" s="238" t="s">
        <v>79</v>
      </c>
      <c r="E50" s="280"/>
      <c r="F50" s="255"/>
      <c r="G50" s="311"/>
      <c r="H50" s="36"/>
    </row>
    <row r="51" spans="1:8" ht="12.75" customHeight="1">
      <c r="A51" s="321" t="s">
        <v>69</v>
      </c>
      <c r="B51" s="253" t="s">
        <v>82</v>
      </c>
      <c r="C51" s="278" t="str">
        <f>'G.50-3'!G35</f>
        <v>E3B98</v>
      </c>
      <c r="D51" s="281" t="s">
        <v>81</v>
      </c>
      <c r="E51" s="282"/>
      <c r="F51" s="255"/>
      <c r="G51" s="311"/>
      <c r="H51" s="36"/>
    </row>
    <row r="52" spans="1:7" s="36" customFormat="1" ht="0.75" customHeight="1">
      <c r="A52" s="321"/>
      <c r="B52" s="298"/>
      <c r="C52" s="267"/>
      <c r="D52" s="268"/>
      <c r="E52" s="268"/>
      <c r="F52" s="268"/>
      <c r="G52" s="269"/>
    </row>
    <row r="53" spans="1:8" ht="12.75">
      <c r="A53" s="323" t="s">
        <v>68</v>
      </c>
      <c r="B53" s="303" t="s">
        <v>12</v>
      </c>
      <c r="C53" s="304"/>
      <c r="D53" s="305" t="s">
        <v>83</v>
      </c>
      <c r="E53" s="304"/>
      <c r="F53" s="304" t="s">
        <v>11</v>
      </c>
      <c r="G53" s="304"/>
      <c r="H53" s="36"/>
    </row>
    <row r="54" spans="1:7" s="36" customFormat="1" ht="12.75" customHeight="1">
      <c r="A54" s="321" t="s">
        <v>68</v>
      </c>
      <c r="B54" s="299" t="s">
        <v>12</v>
      </c>
      <c r="C54" s="300"/>
      <c r="D54" s="301" t="s">
        <v>88</v>
      </c>
      <c r="E54" s="302"/>
      <c r="F54" s="312"/>
      <c r="G54" s="256" t="e">
        <f>'G.50-1'!#REF!</f>
        <v>#REF!</v>
      </c>
    </row>
    <row r="55" spans="1:8" ht="12.75">
      <c r="A55" s="323" t="s">
        <v>68</v>
      </c>
      <c r="B55" s="303" t="s">
        <v>84</v>
      </c>
      <c r="C55" s="304"/>
      <c r="D55" s="305" t="s">
        <v>86</v>
      </c>
      <c r="E55" s="304"/>
      <c r="F55" s="304" t="s">
        <v>11</v>
      </c>
      <c r="G55" s="304" t="s">
        <v>14</v>
      </c>
      <c r="H55" s="36"/>
    </row>
    <row r="56" spans="1:7" s="36" customFormat="1" ht="12.75" customHeight="1">
      <c r="A56" s="321" t="s">
        <v>68</v>
      </c>
      <c r="B56" s="253" t="s">
        <v>84</v>
      </c>
      <c r="C56" s="278"/>
      <c r="D56" s="238" t="s">
        <v>135</v>
      </c>
      <c r="E56" s="279"/>
      <c r="F56" s="311"/>
      <c r="G56" s="311">
        <v>206137</v>
      </c>
    </row>
    <row r="57" spans="1:8" ht="12.75" customHeight="1">
      <c r="A57" s="321" t="s">
        <v>69</v>
      </c>
      <c r="B57" s="253" t="s">
        <v>84</v>
      </c>
      <c r="C57" s="278"/>
      <c r="D57" s="238" t="s">
        <v>233</v>
      </c>
      <c r="E57" s="296">
        <v>0.1</v>
      </c>
      <c r="F57" s="311"/>
      <c r="G57" s="256">
        <f>'G.50-1'!L33</f>
        <v>0</v>
      </c>
      <c r="H57" s="36"/>
    </row>
    <row r="58" spans="1:8" ht="12.75" customHeight="1">
      <c r="A58" s="321" t="s">
        <v>69</v>
      </c>
      <c r="B58" s="253" t="s">
        <v>84</v>
      </c>
      <c r="C58" s="278"/>
      <c r="D58" s="238" t="s">
        <v>234</v>
      </c>
      <c r="E58" s="296">
        <v>0.15</v>
      </c>
      <c r="F58" s="311"/>
      <c r="G58" s="256">
        <f>'G.50-1'!L34</f>
        <v>0</v>
      </c>
      <c r="H58" s="36"/>
    </row>
    <row r="59" spans="1:8" ht="12.75" customHeight="1">
      <c r="A59" s="321" t="s">
        <v>69</v>
      </c>
      <c r="B59" s="253" t="s">
        <v>84</v>
      </c>
      <c r="C59" s="278"/>
      <c r="D59" s="238" t="s">
        <v>91</v>
      </c>
      <c r="E59" s="296">
        <v>0.3</v>
      </c>
      <c r="F59" s="311"/>
      <c r="G59" s="256"/>
      <c r="H59" s="36"/>
    </row>
    <row r="60" spans="1:7" s="36" customFormat="1" ht="12.75" customHeight="1">
      <c r="A60" s="321" t="s">
        <v>68</v>
      </c>
      <c r="B60" s="254" t="s">
        <v>84</v>
      </c>
      <c r="C60" s="250"/>
      <c r="D60" s="260" t="s">
        <v>136</v>
      </c>
      <c r="E60" s="313">
        <v>0.15</v>
      </c>
      <c r="F60" s="311"/>
      <c r="G60" s="256">
        <f>'G.50-1'!L36</f>
        <v>0</v>
      </c>
    </row>
    <row r="61" spans="1:7" s="36" customFormat="1" ht="12.75">
      <c r="A61" s="323" t="s">
        <v>69</v>
      </c>
      <c r="B61" s="303" t="s">
        <v>85</v>
      </c>
      <c r="C61" s="304"/>
      <c r="D61" s="305" t="s">
        <v>85</v>
      </c>
      <c r="E61" s="304"/>
      <c r="F61" s="304"/>
      <c r="G61" s="304"/>
    </row>
    <row r="62" spans="1:8" ht="12.75" customHeight="1">
      <c r="A62" s="321" t="s">
        <v>69</v>
      </c>
      <c r="B62" s="240" t="s">
        <v>85</v>
      </c>
      <c r="C62" s="278"/>
      <c r="D62" s="238" t="s">
        <v>137</v>
      </c>
      <c r="E62" s="296">
        <v>0.24</v>
      </c>
      <c r="F62" s="311"/>
      <c r="G62" s="256">
        <f>'G.50-1'!L38</f>
        <v>0</v>
      </c>
      <c r="H62" s="36"/>
    </row>
    <row r="63" spans="1:7" s="36" customFormat="1" ht="12.75" customHeight="1">
      <c r="A63" s="321" t="s">
        <v>69</v>
      </c>
      <c r="B63" s="240" t="s">
        <v>85</v>
      </c>
      <c r="C63" s="278"/>
      <c r="D63" s="238" t="s">
        <v>136</v>
      </c>
      <c r="E63" s="313"/>
      <c r="F63" s="311"/>
      <c r="G63" s="256"/>
    </row>
    <row r="64" spans="1:8" ht="12.75">
      <c r="A64" s="323" t="s">
        <v>69</v>
      </c>
      <c r="B64" s="303" t="s">
        <v>15</v>
      </c>
      <c r="C64" s="304"/>
      <c r="D64" s="305" t="s">
        <v>92</v>
      </c>
      <c r="E64" s="304"/>
      <c r="F64" s="304" t="s">
        <v>250</v>
      </c>
      <c r="G64" s="304" t="s">
        <v>251</v>
      </c>
      <c r="H64" s="36"/>
    </row>
    <row r="65" spans="1:7" s="36" customFormat="1" ht="12.75" customHeight="1">
      <c r="A65" s="321" t="s">
        <v>69</v>
      </c>
      <c r="B65" s="240" t="s">
        <v>15</v>
      </c>
      <c r="C65" s="278"/>
      <c r="D65" s="238" t="s">
        <v>138</v>
      </c>
      <c r="E65" s="279" t="s">
        <v>239</v>
      </c>
      <c r="F65" s="325"/>
      <c r="G65" s="257"/>
    </row>
    <row r="66" spans="1:8" ht="12.75" customHeight="1">
      <c r="A66" s="321" t="s">
        <v>69</v>
      </c>
      <c r="B66" s="240" t="s">
        <v>15</v>
      </c>
      <c r="C66" s="278"/>
      <c r="D66" s="238" t="s">
        <v>178</v>
      </c>
      <c r="E66" s="279" t="s">
        <v>89</v>
      </c>
      <c r="F66" s="326"/>
      <c r="G66" s="257"/>
      <c r="H66" s="36"/>
    </row>
    <row r="67" spans="1:8" ht="12.75" customHeight="1">
      <c r="A67" s="321" t="s">
        <v>69</v>
      </c>
      <c r="B67" s="240" t="s">
        <v>15</v>
      </c>
      <c r="C67" s="278"/>
      <c r="D67" s="238" t="s">
        <v>139</v>
      </c>
      <c r="E67" s="279"/>
      <c r="F67" s="325"/>
      <c r="G67" s="257"/>
      <c r="H67" s="36"/>
    </row>
    <row r="68" spans="1:8" ht="12.75">
      <c r="A68" s="323" t="s">
        <v>68</v>
      </c>
      <c r="B68" s="303" t="s">
        <v>29</v>
      </c>
      <c r="C68" s="304"/>
      <c r="D68" s="305" t="s">
        <v>144</v>
      </c>
      <c r="E68" s="304"/>
      <c r="F68" s="304"/>
      <c r="G68" s="304"/>
      <c r="H68" s="36"/>
    </row>
    <row r="69" spans="1:7" s="36" customFormat="1" ht="12.75" customHeight="1">
      <c r="A69" s="321" t="s">
        <v>69</v>
      </c>
      <c r="B69" s="240" t="s">
        <v>29</v>
      </c>
      <c r="C69" s="250"/>
      <c r="D69" s="293" t="s">
        <v>140</v>
      </c>
      <c r="E69" s="259"/>
      <c r="F69" s="311"/>
      <c r="G69" s="257"/>
    </row>
    <row r="70" spans="1:8" ht="12.75" customHeight="1">
      <c r="A70" s="321" t="s">
        <v>69</v>
      </c>
      <c r="B70" s="240" t="s">
        <v>29</v>
      </c>
      <c r="C70" s="250"/>
      <c r="D70" s="293" t="s">
        <v>141</v>
      </c>
      <c r="E70" s="259"/>
      <c r="F70" s="311"/>
      <c r="G70" s="257"/>
      <c r="H70" s="36"/>
    </row>
    <row r="71" spans="1:8" ht="12.75" customHeight="1">
      <c r="A71" s="321" t="s">
        <v>69</v>
      </c>
      <c r="B71" s="240" t="s">
        <v>29</v>
      </c>
      <c r="C71" s="250"/>
      <c r="D71" s="258" t="s">
        <v>142</v>
      </c>
      <c r="E71" s="259"/>
      <c r="F71" s="241"/>
      <c r="G71" s="257"/>
      <c r="H71" s="36"/>
    </row>
    <row r="72" spans="1:7" s="36" customFormat="1" ht="0.75" customHeight="1">
      <c r="A72" s="322"/>
      <c r="B72" s="254"/>
      <c r="C72" s="250"/>
      <c r="D72" s="293"/>
      <c r="E72" s="259"/>
      <c r="F72" s="241"/>
      <c r="G72" s="257"/>
    </row>
    <row r="73" spans="1:8" ht="12.75" customHeight="1">
      <c r="A73" s="323" t="s">
        <v>68</v>
      </c>
      <c r="B73" s="303" t="s">
        <v>16</v>
      </c>
      <c r="C73" s="304"/>
      <c r="D73" s="305" t="s">
        <v>90</v>
      </c>
      <c r="E73" s="304" t="s">
        <v>22</v>
      </c>
      <c r="F73" s="304"/>
      <c r="G73" s="304" t="s">
        <v>14</v>
      </c>
      <c r="H73" s="36"/>
    </row>
    <row r="74" spans="1:8" ht="12.75" customHeight="1">
      <c r="A74" s="321" t="s">
        <v>68</v>
      </c>
      <c r="B74" s="240" t="s">
        <v>16</v>
      </c>
      <c r="C74" s="250"/>
      <c r="D74" s="314" t="s">
        <v>238</v>
      </c>
      <c r="E74" s="313">
        <v>0.01</v>
      </c>
      <c r="F74" s="311"/>
      <c r="G74" s="311"/>
      <c r="H74" s="36"/>
    </row>
    <row r="75" spans="1:8" ht="12.75" customHeight="1">
      <c r="A75" s="321" t="s">
        <v>68</v>
      </c>
      <c r="B75" s="240" t="s">
        <v>16</v>
      </c>
      <c r="C75" s="250"/>
      <c r="D75" s="314"/>
      <c r="E75" s="313"/>
      <c r="F75" s="311"/>
      <c r="G75" s="311"/>
      <c r="H75" s="36"/>
    </row>
    <row r="76" spans="1:8" ht="12.75" customHeight="1">
      <c r="A76" s="321" t="s">
        <v>68</v>
      </c>
      <c r="B76" s="240" t="s">
        <v>16</v>
      </c>
      <c r="C76" s="250"/>
      <c r="D76" s="314"/>
      <c r="E76" s="313"/>
      <c r="F76" s="311"/>
      <c r="G76" s="311"/>
      <c r="H76" s="36"/>
    </row>
    <row r="77" spans="1:8" ht="12.75" customHeight="1">
      <c r="A77" s="323" t="s">
        <v>69</v>
      </c>
      <c r="B77" s="303" t="s">
        <v>4</v>
      </c>
      <c r="C77" s="304" t="s">
        <v>19</v>
      </c>
      <c r="D77" s="305" t="s">
        <v>143</v>
      </c>
      <c r="E77" s="304" t="s">
        <v>22</v>
      </c>
      <c r="F77" s="304" t="s">
        <v>11</v>
      </c>
      <c r="G77" s="304" t="s">
        <v>1</v>
      </c>
      <c r="H77" s="36"/>
    </row>
    <row r="78" spans="1:7" s="36" customFormat="1" ht="12.75" customHeight="1">
      <c r="A78" s="321" t="s">
        <v>69</v>
      </c>
      <c r="B78" s="242" t="s">
        <v>4</v>
      </c>
      <c r="C78" s="250"/>
      <c r="D78" s="307" t="s">
        <v>182</v>
      </c>
      <c r="E78" s="313"/>
      <c r="F78" s="315"/>
      <c r="G78" s="311"/>
    </row>
    <row r="79" spans="1:8" ht="12.75" customHeight="1">
      <c r="A79" s="321" t="s">
        <v>69</v>
      </c>
      <c r="B79" s="242" t="s">
        <v>4</v>
      </c>
      <c r="C79" s="250"/>
      <c r="D79" s="316"/>
      <c r="E79" s="313"/>
      <c r="F79" s="315"/>
      <c r="G79" s="311"/>
      <c r="H79" s="36"/>
    </row>
    <row r="80" spans="1:8" ht="12.75" customHeight="1">
      <c r="A80" s="321" t="s">
        <v>69</v>
      </c>
      <c r="B80" s="242" t="s">
        <v>4</v>
      </c>
      <c r="C80" s="250"/>
      <c r="D80" s="316"/>
      <c r="E80" s="313"/>
      <c r="F80" s="315"/>
      <c r="G80" s="311"/>
      <c r="H80" s="36"/>
    </row>
    <row r="81" spans="2:8" ht="12.75" customHeight="1">
      <c r="B81" s="36"/>
      <c r="C81" s="36"/>
      <c r="D81" s="36"/>
      <c r="E81" s="36"/>
      <c r="F81" s="36"/>
      <c r="G81" s="36"/>
      <c r="H81" s="36"/>
    </row>
    <row r="82" s="36" customFormat="1" ht="12.75" customHeight="1"/>
    <row r="83" spans="2:8" ht="12.75" customHeight="1">
      <c r="B83" s="36"/>
      <c r="C83" s="36"/>
      <c r="D83" s="36"/>
      <c r="E83" s="36"/>
      <c r="F83" s="36"/>
      <c r="G83" s="36"/>
      <c r="H83" s="36"/>
    </row>
    <row r="84" spans="2:8" ht="12.75" customHeight="1">
      <c r="B84" s="36"/>
      <c r="C84" s="36"/>
      <c r="D84" s="36"/>
      <c r="E84" s="36"/>
      <c r="F84" s="36"/>
      <c r="G84" s="36"/>
      <c r="H84" s="36"/>
    </row>
    <row r="85" spans="2:7" ht="12.75" hidden="1">
      <c r="B85" s="36"/>
      <c r="C85" s="36"/>
      <c r="D85" s="36"/>
      <c r="E85" s="36"/>
      <c r="F85" s="36"/>
      <c r="G85" s="36"/>
    </row>
    <row r="86" spans="2:7" ht="12.75" hidden="1">
      <c r="B86" s="36"/>
      <c r="C86" s="36"/>
      <c r="D86" s="36"/>
      <c r="E86" s="36"/>
      <c r="F86" s="36"/>
      <c r="G86" s="36"/>
    </row>
    <row r="87" spans="2:7" ht="12.75">
      <c r="B87" s="36"/>
      <c r="C87" s="36"/>
      <c r="D87" s="36"/>
      <c r="E87" s="36"/>
      <c r="F87" s="36"/>
      <c r="G87" s="36"/>
    </row>
    <row r="88" spans="2:7" ht="12.75">
      <c r="B88" s="36"/>
      <c r="C88" s="36"/>
      <c r="D88" s="36"/>
      <c r="E88" s="36"/>
      <c r="F88" s="36"/>
      <c r="G88" s="36"/>
    </row>
    <row r="89" spans="2:7" ht="12.75">
      <c r="B89" s="36"/>
      <c r="C89" s="36"/>
      <c r="D89" s="36"/>
      <c r="E89" s="36"/>
      <c r="F89" s="36"/>
      <c r="G89" s="36"/>
    </row>
    <row r="90" spans="2:7" ht="12.75">
      <c r="B90" s="36"/>
      <c r="C90" s="36"/>
      <c r="D90" s="36"/>
      <c r="E90" s="36"/>
      <c r="F90" s="36"/>
      <c r="G90" s="36"/>
    </row>
    <row r="91" spans="2:7" ht="12.75">
      <c r="B91" s="36"/>
      <c r="C91" s="36"/>
      <c r="D91" s="36"/>
      <c r="E91" s="36"/>
      <c r="F91" s="36"/>
      <c r="G91" s="36"/>
    </row>
    <row r="92" spans="2:7" ht="12.75">
      <c r="B92" s="36"/>
      <c r="C92" s="36"/>
      <c r="D92" s="36"/>
      <c r="E92" s="36"/>
      <c r="F92" s="36"/>
      <c r="G92" s="36"/>
    </row>
    <row r="93" spans="2:7" ht="12.75">
      <c r="B93" s="36"/>
      <c r="C93" s="36"/>
      <c r="D93" s="36"/>
      <c r="E93" s="36"/>
      <c r="F93" s="36"/>
      <c r="G93" s="36"/>
    </row>
    <row r="94" spans="2:7" ht="12.75">
      <c r="B94" s="36"/>
      <c r="C94" s="36"/>
      <c r="D94" s="36"/>
      <c r="E94" s="36"/>
      <c r="F94" s="36"/>
      <c r="G94" s="36"/>
    </row>
    <row r="95" spans="2:7" ht="12.75">
      <c r="B95" s="36"/>
      <c r="C95" s="36"/>
      <c r="D95" s="36"/>
      <c r="E95" s="36"/>
      <c r="F95" s="36"/>
      <c r="G95" s="36"/>
    </row>
    <row r="96" spans="2:7" ht="12.75">
      <c r="B96" s="36"/>
      <c r="C96" s="36"/>
      <c r="D96" s="36"/>
      <c r="E96" s="36"/>
      <c r="F96" s="36"/>
      <c r="G96" s="36"/>
    </row>
    <row r="97" spans="2:7" ht="12.75">
      <c r="B97" s="36"/>
      <c r="C97" s="36"/>
      <c r="D97" s="36"/>
      <c r="E97" s="36"/>
      <c r="F97" s="36"/>
      <c r="G97" s="36"/>
    </row>
    <row r="98" spans="2:7" ht="12.75">
      <c r="B98" s="36"/>
      <c r="C98" s="36"/>
      <c r="D98" s="36"/>
      <c r="E98" s="36"/>
      <c r="F98" s="36"/>
      <c r="G98" s="36"/>
    </row>
    <row r="99" spans="2:7" ht="12.75">
      <c r="B99" s="36"/>
      <c r="C99" s="36"/>
      <c r="D99" s="36"/>
      <c r="E99" s="36"/>
      <c r="F99" s="36"/>
      <c r="G99" s="36"/>
    </row>
    <row r="100" spans="2:7" ht="12.75">
      <c r="B100" s="36"/>
      <c r="C100" s="36"/>
      <c r="D100" s="36"/>
      <c r="E100" s="36"/>
      <c r="F100" s="36"/>
      <c r="G100" s="36"/>
    </row>
    <row r="101" spans="2:7" ht="12.75">
      <c r="B101" s="36"/>
      <c r="C101" s="36"/>
      <c r="D101" s="36"/>
      <c r="E101" s="36"/>
      <c r="F101" s="36"/>
      <c r="G101" s="36"/>
    </row>
    <row r="102" spans="2:7" ht="12.75">
      <c r="B102" s="36"/>
      <c r="C102" s="36"/>
      <c r="D102" s="36"/>
      <c r="E102" s="36"/>
      <c r="F102" s="36"/>
      <c r="G102" s="36"/>
    </row>
    <row r="103" spans="2:7" ht="12.75">
      <c r="B103" s="36"/>
      <c r="C103" s="36"/>
      <c r="D103" s="36"/>
      <c r="E103" s="36"/>
      <c r="F103" s="36"/>
      <c r="G103" s="36"/>
    </row>
    <row r="104" spans="2:7" ht="12.75">
      <c r="B104" s="36"/>
      <c r="C104" s="36"/>
      <c r="D104" s="36"/>
      <c r="E104" s="36"/>
      <c r="F104" s="36"/>
      <c r="G104" s="36"/>
    </row>
    <row r="105" spans="2:7" ht="12.75">
      <c r="B105" s="36"/>
      <c r="C105" s="36"/>
      <c r="D105" s="36"/>
      <c r="E105" s="36"/>
      <c r="F105" s="36"/>
      <c r="G105" s="36"/>
    </row>
    <row r="106" spans="2:7" ht="12.75">
      <c r="B106" s="36"/>
      <c r="C106" s="36"/>
      <c r="D106" s="36"/>
      <c r="E106" s="36"/>
      <c r="F106" s="36"/>
      <c r="G106" s="36"/>
    </row>
    <row r="107" spans="2:7" ht="12.75">
      <c r="B107" s="36"/>
      <c r="C107" s="36"/>
      <c r="D107" s="36"/>
      <c r="E107" s="36"/>
      <c r="F107" s="36"/>
      <c r="G107" s="36"/>
    </row>
    <row r="108" spans="2:7" ht="12.75">
      <c r="B108" s="36"/>
      <c r="C108" s="36"/>
      <c r="D108" s="36"/>
      <c r="E108" s="36"/>
      <c r="F108" s="36"/>
      <c r="G108" s="36"/>
    </row>
    <row r="109" spans="2:7" ht="12.75">
      <c r="B109" s="36"/>
      <c r="C109" s="36"/>
      <c r="D109" s="36"/>
      <c r="E109" s="36"/>
      <c r="F109" s="36"/>
      <c r="G109" s="36"/>
    </row>
    <row r="110" spans="2:7" ht="12.75">
      <c r="B110" s="36"/>
      <c r="C110" s="36"/>
      <c r="D110" s="36"/>
      <c r="E110" s="36"/>
      <c r="F110" s="36"/>
      <c r="G110" s="36"/>
    </row>
    <row r="111" spans="2:7" ht="12.75">
      <c r="B111" s="36"/>
      <c r="C111" s="36"/>
      <c r="D111" s="36"/>
      <c r="E111" s="36"/>
      <c r="F111" s="36"/>
      <c r="G111" s="36"/>
    </row>
    <row r="112" spans="2:7" ht="12.75">
      <c r="B112" s="36"/>
      <c r="C112" s="36"/>
      <c r="D112" s="36"/>
      <c r="E112" s="36"/>
      <c r="F112" s="36"/>
      <c r="G112" s="36"/>
    </row>
    <row r="113" spans="2:7" ht="12.75">
      <c r="B113" s="36"/>
      <c r="C113" s="36"/>
      <c r="D113" s="36"/>
      <c r="E113" s="36"/>
      <c r="F113" s="36"/>
      <c r="G113" s="36"/>
    </row>
    <row r="114" spans="2:7" ht="12.75">
      <c r="B114" s="36"/>
      <c r="C114" s="36"/>
      <c r="D114" s="36"/>
      <c r="E114" s="36"/>
      <c r="F114" s="36"/>
      <c r="G114" s="36"/>
    </row>
    <row r="115" spans="2:7" ht="12.75">
      <c r="B115" s="36"/>
      <c r="C115" s="36"/>
      <c r="D115" s="36"/>
      <c r="E115" s="36"/>
      <c r="F115" s="36"/>
      <c r="G115" s="36"/>
    </row>
    <row r="116" spans="2:7" ht="12.75">
      <c r="B116" s="36"/>
      <c r="C116" s="36"/>
      <c r="D116" s="36"/>
      <c r="E116" s="36"/>
      <c r="F116" s="36"/>
      <c r="G116" s="36"/>
    </row>
    <row r="117" spans="2:7" ht="12.75">
      <c r="B117" s="36"/>
      <c r="C117" s="36"/>
      <c r="D117" s="36"/>
      <c r="E117" s="36"/>
      <c r="F117" s="36"/>
      <c r="G117" s="36"/>
    </row>
    <row r="118" spans="2:7" ht="12.75">
      <c r="B118" s="36"/>
      <c r="C118" s="36"/>
      <c r="D118" s="36"/>
      <c r="E118" s="36"/>
      <c r="F118" s="36"/>
      <c r="G118" s="36"/>
    </row>
    <row r="119" spans="2:7" ht="12.75">
      <c r="B119" s="36"/>
      <c r="C119" s="36"/>
      <c r="D119" s="36"/>
      <c r="E119" s="36"/>
      <c r="F119" s="36"/>
      <c r="G119" s="36"/>
    </row>
    <row r="120" spans="2:7" ht="12.75">
      <c r="B120" s="36"/>
      <c r="C120" s="36"/>
      <c r="D120" s="36"/>
      <c r="E120" s="36"/>
      <c r="F120" s="36"/>
      <c r="G120" s="36"/>
    </row>
    <row r="121" spans="2:7" ht="12.75">
      <c r="B121" s="36"/>
      <c r="C121" s="36"/>
      <c r="D121" s="36"/>
      <c r="E121" s="36"/>
      <c r="F121" s="36"/>
      <c r="G121" s="36"/>
    </row>
    <row r="122" spans="2:7" ht="12.75">
      <c r="B122" s="36"/>
      <c r="C122" s="36"/>
      <c r="D122" s="36"/>
      <c r="E122" s="36"/>
      <c r="F122" s="36"/>
      <c r="G122" s="36"/>
    </row>
    <row r="123" spans="2:7" ht="12.75">
      <c r="B123" s="36"/>
      <c r="C123" s="36"/>
      <c r="D123" s="36"/>
      <c r="E123" s="36"/>
      <c r="F123" s="36"/>
      <c r="G123" s="36"/>
    </row>
    <row r="124" spans="2:7" ht="12.75">
      <c r="B124" s="36"/>
      <c r="C124" s="36"/>
      <c r="D124" s="36"/>
      <c r="E124" s="36"/>
      <c r="F124" s="36"/>
      <c r="G124" s="36"/>
    </row>
    <row r="125" spans="2:7" ht="12.75">
      <c r="B125" s="36"/>
      <c r="C125" s="36"/>
      <c r="D125" s="36"/>
      <c r="E125" s="36"/>
      <c r="F125" s="36"/>
      <c r="G125" s="36"/>
    </row>
    <row r="126" spans="2:7" ht="12.75">
      <c r="B126" s="36"/>
      <c r="C126" s="36"/>
      <c r="D126" s="36"/>
      <c r="E126" s="36"/>
      <c r="F126" s="36"/>
      <c r="G126" s="36"/>
    </row>
  </sheetData>
  <sheetProtection/>
  <autoFilter ref="A5:B80"/>
  <dataValidations count="2">
    <dataValidation errorStyle="information" type="decimal" operator="equal" allowBlank="1" showInputMessage="1" showErrorMessage="1" errorTitle="Code des impôts directs" error="Les taux de réfaction prévus par le CID sont :&#10;75% - 50 % - 30% - 25%&#10;" sqref="E6">
      <formula1>75%</formula1>
    </dataValidation>
    <dataValidation errorStyle="information" type="decimal" operator="equal" allowBlank="1" showInputMessage="1" showErrorMessage="1" errorTitle="CID" error="Les taux de réfaction prévus par le CID sont :&#10;75% - 50 % - 30% - 25%" sqref="E7">
      <formula1>30%</formula1>
    </dataValidation>
  </dataValidations>
  <printOptions/>
  <pageMargins left="0.787401575" right="0.787401575" top="0.984251969" bottom="0.984251969" header="0.4921259845" footer="0.4921259845"/>
  <pageSetup horizontalDpi="180" verticalDpi="18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J11"/>
  <sheetViews>
    <sheetView zoomScalePageLayoutView="0" workbookViewId="0" topLeftCell="A1">
      <selection activeCell="D20" sqref="D20"/>
    </sheetView>
  </sheetViews>
  <sheetFormatPr defaultColWidth="11.00390625" defaultRowHeight="12.75"/>
  <cols>
    <col min="1" max="1" width="3.625" style="0" customWidth="1"/>
    <col min="2" max="2" width="10.375" style="0" customWidth="1"/>
    <col min="3" max="3" width="20.875" style="0" customWidth="1"/>
    <col min="4" max="4" width="16.25390625" style="0" customWidth="1"/>
    <col min="5" max="5" width="15.875" style="0" customWidth="1"/>
    <col min="6" max="6" width="12.125" style="0" customWidth="1"/>
    <col min="7" max="7" width="11.625" style="0" customWidth="1"/>
    <col min="8" max="8" width="11.875" style="0" customWidth="1"/>
    <col min="9" max="9" width="14.00390625" style="0" customWidth="1"/>
    <col min="10" max="10" width="11.125" style="0" customWidth="1"/>
    <col min="11" max="11" width="1.25" style="0" customWidth="1"/>
  </cols>
  <sheetData>
    <row r="1" spans="1:10" s="344" customFormat="1" ht="16.5">
      <c r="A1" s="502" t="str">
        <f>'Saisie-client'!C4</f>
        <v>SARL INFORMATIQUE</v>
      </c>
      <c r="B1" s="502"/>
      <c r="C1" s="502"/>
      <c r="F1" s="447" t="s">
        <v>257</v>
      </c>
      <c r="G1" s="447"/>
      <c r="H1" s="447"/>
      <c r="J1" s="461" t="str">
        <f>'Saisie-client'!C13</f>
        <v>0012363366663</v>
      </c>
    </row>
    <row r="2" spans="1:10" s="344" customFormat="1" ht="16.5">
      <c r="A2" s="447" t="str">
        <f>'Saisie-client'!C6</f>
        <v>ORAN</v>
      </c>
      <c r="F2" s="447" t="s">
        <v>309</v>
      </c>
      <c r="G2" s="447"/>
      <c r="H2" s="447"/>
      <c r="J2" s="462" t="str">
        <f>'Saisie-client'!C12</f>
        <v>0012336336333</v>
      </c>
    </row>
    <row r="3" spans="1:5" s="344" customFormat="1" ht="16.5">
      <c r="A3" s="447"/>
      <c r="D3" s="447" t="s">
        <v>349</v>
      </c>
      <c r="E3" s="463"/>
    </row>
    <row r="4" ht="18.75">
      <c r="D4" s="343" t="s">
        <v>258</v>
      </c>
    </row>
    <row r="6" spans="1:10" s="345" customFormat="1" ht="12.75">
      <c r="A6" s="583" t="s">
        <v>259</v>
      </c>
      <c r="B6" s="584" t="s">
        <v>261</v>
      </c>
      <c r="C6" s="584" t="s">
        <v>260</v>
      </c>
      <c r="D6" s="583" t="s">
        <v>74</v>
      </c>
      <c r="E6" s="584" t="s">
        <v>262</v>
      </c>
      <c r="F6" s="583" t="s">
        <v>263</v>
      </c>
      <c r="G6" s="583" t="s">
        <v>351</v>
      </c>
      <c r="H6" s="583" t="s">
        <v>352</v>
      </c>
      <c r="I6" s="583" t="s">
        <v>264</v>
      </c>
      <c r="J6" s="583" t="s">
        <v>265</v>
      </c>
    </row>
    <row r="7" spans="1:10" s="346" customFormat="1" ht="12.75">
      <c r="A7" s="483">
        <v>1</v>
      </c>
      <c r="B7" s="482">
        <v>42786</v>
      </c>
      <c r="C7" s="483" t="s">
        <v>350</v>
      </c>
      <c r="D7" s="484" t="s">
        <v>330</v>
      </c>
      <c r="E7" s="485">
        <v>1112333333</v>
      </c>
      <c r="F7" s="485">
        <v>122336252</v>
      </c>
      <c r="G7" s="486" t="s">
        <v>353</v>
      </c>
      <c r="H7" s="482">
        <v>42786</v>
      </c>
      <c r="I7" s="487">
        <v>100000</v>
      </c>
      <c r="J7" s="487">
        <f>I7*19/100</f>
        <v>19000</v>
      </c>
    </row>
    <row r="8" spans="1:10" s="346" customFormat="1" ht="15">
      <c r="A8" s="449"/>
      <c r="B8" s="482"/>
      <c r="C8" s="483"/>
      <c r="D8" s="484"/>
      <c r="E8" s="485"/>
      <c r="F8" s="486"/>
      <c r="G8" s="486"/>
      <c r="H8" s="486"/>
      <c r="I8" s="487"/>
      <c r="J8" s="487">
        <f>I8*19/100</f>
        <v>0</v>
      </c>
    </row>
    <row r="9" spans="1:10" s="346" customFormat="1" ht="15">
      <c r="A9" s="449"/>
      <c r="B9" s="482"/>
      <c r="C9" s="481"/>
      <c r="D9" s="481"/>
      <c r="E9" s="485"/>
      <c r="F9" s="486"/>
      <c r="G9" s="486"/>
      <c r="H9" s="486"/>
      <c r="I9" s="487"/>
      <c r="J9" s="487">
        <f>I9*19/100</f>
        <v>0</v>
      </c>
    </row>
    <row r="10" spans="1:10" s="346" customFormat="1" ht="15">
      <c r="A10" s="449"/>
      <c r="B10" s="479"/>
      <c r="C10" s="465"/>
      <c r="D10" s="465"/>
      <c r="E10" s="465"/>
      <c r="F10" s="465"/>
      <c r="G10" s="465"/>
      <c r="H10" s="465"/>
      <c r="I10" s="466"/>
      <c r="J10" s="487">
        <f>I10*19/100</f>
        <v>0</v>
      </c>
    </row>
    <row r="11" spans="1:10" s="346" customFormat="1" ht="15.75">
      <c r="A11" s="450"/>
      <c r="B11" s="480"/>
      <c r="C11" s="450"/>
      <c r="D11" s="499" t="s">
        <v>298</v>
      </c>
      <c r="E11" s="500"/>
      <c r="F11" s="501"/>
      <c r="G11" s="478"/>
      <c r="H11" s="478"/>
      <c r="I11" s="451"/>
      <c r="J11" s="451">
        <f>+J7+J8+J9+J10</f>
        <v>19000</v>
      </c>
    </row>
  </sheetData>
  <sheetProtection/>
  <mergeCells count="2">
    <mergeCell ref="D11:F11"/>
    <mergeCell ref="A1:C1"/>
  </mergeCells>
  <printOptions/>
  <pageMargins left="0.787401575" right="0.787401575" top="0.984251969" bottom="0.984251969" header="0.4921259845" footer="0.4921259845"/>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sheetPr codeName="Feuil12"/>
  <dimension ref="A1:P39"/>
  <sheetViews>
    <sheetView showGridLines="0" zoomScalePageLayoutView="0" workbookViewId="0" topLeftCell="A1">
      <pane ySplit="1" topLeftCell="A2" activePane="bottomLeft" state="frozen"/>
      <selection pane="topLeft" activeCell="D1" sqref="D1"/>
      <selection pane="bottomLeft" activeCell="N21" sqref="N21"/>
    </sheetView>
  </sheetViews>
  <sheetFormatPr defaultColWidth="11.00390625" defaultRowHeight="12.75"/>
  <cols>
    <col min="1" max="1" width="7.75390625" style="3" customWidth="1"/>
    <col min="2" max="2" width="8.375" style="3" customWidth="1"/>
    <col min="3" max="3" width="17.00390625" style="3" customWidth="1"/>
    <col min="4" max="4" width="8.00390625" style="3" customWidth="1"/>
    <col min="5" max="5" width="10.875" style="3" customWidth="1"/>
    <col min="6" max="6" width="7.125" style="3" customWidth="1"/>
    <col min="7" max="7" width="2.00390625" style="3" customWidth="1"/>
    <col min="8" max="8" width="13.375" style="3" customWidth="1"/>
    <col min="9" max="9" width="20.00390625" style="3" customWidth="1"/>
    <col min="10" max="10" width="16.75390625" style="3" customWidth="1"/>
    <col min="11" max="11" width="8.375" style="3" customWidth="1"/>
    <col min="12" max="12" width="14.25390625" style="3" customWidth="1"/>
    <col min="13" max="13" width="2.875" style="3" customWidth="1"/>
    <col min="14" max="14" width="5.875" style="3" customWidth="1"/>
    <col min="15" max="15" width="11.375" style="3" customWidth="1"/>
    <col min="16" max="16" width="16.00390625" style="3" customWidth="1"/>
    <col min="17" max="16384" width="11.375" style="3" customWidth="1"/>
  </cols>
  <sheetData>
    <row r="1" spans="9:13" ht="13.5" customHeight="1">
      <c r="I1" s="43"/>
      <c r="J1" s="43"/>
      <c r="K1" s="43"/>
      <c r="M1" s="43"/>
    </row>
    <row r="2" spans="9:13" ht="13.5" customHeight="1" thickBot="1">
      <c r="I2" s="43"/>
      <c r="J2" s="43"/>
      <c r="K2" s="43"/>
      <c r="L2" s="448" t="s">
        <v>328</v>
      </c>
      <c r="M2" s="43"/>
    </row>
    <row r="3" spans="1:11" ht="14.25" customHeight="1">
      <c r="A3" s="79" t="s">
        <v>93</v>
      </c>
      <c r="B3" s="44"/>
      <c r="C3" s="45"/>
      <c r="D3" s="46" t="s">
        <v>303</v>
      </c>
      <c r="E3" s="47">
        <v>2021</v>
      </c>
      <c r="F3" s="48"/>
      <c r="H3" s="49" t="s">
        <v>308</v>
      </c>
      <c r="I3" s="50"/>
      <c r="J3" s="50"/>
      <c r="K3" s="51"/>
    </row>
    <row r="4" spans="2:11" ht="12.75" customHeight="1">
      <c r="B4" s="361" t="s">
        <v>306</v>
      </c>
      <c r="C4" s="52"/>
      <c r="D4" s="53"/>
      <c r="E4" s="490"/>
      <c r="F4" s="54"/>
      <c r="H4" s="55" t="s">
        <v>94</v>
      </c>
      <c r="I4" s="56"/>
      <c r="J4" s="56"/>
      <c r="K4" s="57"/>
    </row>
    <row r="5" spans="1:11" ht="12.75" customHeight="1" thickBot="1">
      <c r="A5" s="2" t="s">
        <v>158</v>
      </c>
      <c r="B5" s="459" t="str">
        <f>+'Saisie-client'!C9</f>
        <v>ORAN</v>
      </c>
      <c r="C5" s="58"/>
      <c r="D5" s="457" t="s">
        <v>157</v>
      </c>
      <c r="E5" s="458" t="s">
        <v>348</v>
      </c>
      <c r="F5" s="59"/>
      <c r="H5" s="60" t="s">
        <v>95</v>
      </c>
      <c r="I5" s="61"/>
      <c r="J5" s="61"/>
      <c r="K5" s="62"/>
    </row>
    <row r="6" spans="2:6" ht="12.75" customHeight="1" thickBot="1">
      <c r="B6" s="360" t="s">
        <v>305</v>
      </c>
      <c r="C6" s="45"/>
      <c r="D6" s="63" t="s">
        <v>159</v>
      </c>
      <c r="E6" s="64" t="s">
        <v>327</v>
      </c>
      <c r="F6" s="65"/>
    </row>
    <row r="7" spans="1:11" ht="15.75" customHeight="1" thickBot="1">
      <c r="A7" s="3" t="s">
        <v>307</v>
      </c>
      <c r="B7" s="459" t="s">
        <v>330</v>
      </c>
      <c r="C7" s="45"/>
      <c r="H7" s="359" t="s">
        <v>326</v>
      </c>
      <c r="I7" s="452" t="str">
        <f>'Saisie-client'!C4</f>
        <v>SARL INFORMATIQUE</v>
      </c>
      <c r="J7" s="66"/>
      <c r="K7" s="67"/>
    </row>
    <row r="8" spans="2:16" ht="12.75" customHeight="1">
      <c r="B8" s="360" t="s">
        <v>304</v>
      </c>
      <c r="C8" s="45"/>
      <c r="D8" s="68" t="s">
        <v>105</v>
      </c>
      <c r="E8" s="69"/>
      <c r="F8" s="70"/>
      <c r="H8" s="71"/>
      <c r="I8" s="72"/>
      <c r="J8" s="72"/>
      <c r="K8" s="73"/>
      <c r="O8" s="58"/>
      <c r="P8" s="58"/>
    </row>
    <row r="9" spans="1:16" ht="12.75" customHeight="1" thickBot="1">
      <c r="A9" s="3" t="s">
        <v>307</v>
      </c>
      <c r="B9" s="460" t="s">
        <v>330</v>
      </c>
      <c r="C9" s="58"/>
      <c r="D9" s="74" t="s">
        <v>106</v>
      </c>
      <c r="E9" s="75"/>
      <c r="F9" s="76"/>
      <c r="H9" s="77" t="s">
        <v>273</v>
      </c>
      <c r="I9" s="78" t="str">
        <f>'Saisie-client'!C5</f>
        <v>Vente materiel informatique</v>
      </c>
      <c r="J9" s="78"/>
      <c r="K9" s="73"/>
      <c r="O9" s="58"/>
      <c r="P9" s="58"/>
    </row>
    <row r="10" spans="1:16" ht="15" customHeight="1">
      <c r="A10" s="79" t="s">
        <v>275</v>
      </c>
      <c r="B10" s="460" t="str">
        <f>+'Saisie-client'!C8</f>
        <v>ORAN</v>
      </c>
      <c r="H10" s="77" t="s">
        <v>274</v>
      </c>
      <c r="I10" s="491" t="str">
        <f>'Saisie-client'!C6&amp;" - "&amp;'Saisie-client'!C7</f>
        <v>ORAN - ORAN</v>
      </c>
      <c r="J10" s="78"/>
      <c r="K10" s="73"/>
      <c r="O10" s="58"/>
      <c r="P10" s="58"/>
    </row>
    <row r="11" spans="1:12" ht="17.25" customHeight="1" thickBot="1">
      <c r="A11" s="80" t="str">
        <f>'Saisie-client'!C12</f>
        <v>0012336336333</v>
      </c>
      <c r="B11" s="83"/>
      <c r="C11" s="84"/>
      <c r="D11" s="81" t="s">
        <v>266</v>
      </c>
      <c r="H11" s="492" t="s">
        <v>329</v>
      </c>
      <c r="I11" s="493">
        <v>2223633363</v>
      </c>
      <c r="J11" s="125"/>
      <c r="K11" s="82"/>
      <c r="L11" s="358" t="s">
        <v>272</v>
      </c>
    </row>
    <row r="12" spans="1:12" ht="14.25">
      <c r="A12" s="80" t="str">
        <f>'Saisie-client'!C13</f>
        <v>0012363366663</v>
      </c>
      <c r="B12" s="83"/>
      <c r="C12" s="84"/>
      <c r="D12" s="81" t="s">
        <v>154</v>
      </c>
      <c r="I12" s="318"/>
      <c r="L12" s="85">
        <f>'Saisie-client'!C14</f>
        <v>632586</v>
      </c>
    </row>
    <row r="13" ht="5.25" customHeight="1" thickBot="1"/>
    <row r="14" spans="1:13" ht="12.75">
      <c r="A14" s="86" t="s">
        <v>18</v>
      </c>
      <c r="B14" s="87"/>
      <c r="C14" s="353" t="s">
        <v>19</v>
      </c>
      <c r="D14" s="88"/>
      <c r="E14" s="354" t="s">
        <v>313</v>
      </c>
      <c r="F14" s="89"/>
      <c r="G14" s="89"/>
      <c r="H14" s="90"/>
      <c r="I14" s="506" t="s">
        <v>20</v>
      </c>
      <c r="J14" s="507"/>
      <c r="K14" s="91" t="s">
        <v>22</v>
      </c>
      <c r="L14" s="92" t="s">
        <v>23</v>
      </c>
      <c r="M14" s="93"/>
    </row>
    <row r="15" spans="1:13" ht="12.75">
      <c r="A15" s="94" t="s">
        <v>102</v>
      </c>
      <c r="B15" s="95"/>
      <c r="C15" s="96"/>
      <c r="D15" s="96"/>
      <c r="E15" s="97"/>
      <c r="F15" s="97"/>
      <c r="G15" s="97"/>
      <c r="H15" s="98"/>
      <c r="I15" s="99" t="s">
        <v>8</v>
      </c>
      <c r="J15" s="100" t="s">
        <v>21</v>
      </c>
      <c r="K15" s="101"/>
      <c r="L15" s="102" t="s">
        <v>270</v>
      </c>
      <c r="M15" s="103"/>
    </row>
    <row r="16" spans="1:13" ht="14.25" customHeight="1">
      <c r="A16" s="512" t="s">
        <v>7</v>
      </c>
      <c r="B16" s="513"/>
      <c r="C16" s="351" t="s">
        <v>227</v>
      </c>
      <c r="D16" s="217" t="s">
        <v>108</v>
      </c>
      <c r="E16" s="218"/>
      <c r="F16" s="218"/>
      <c r="G16" s="218"/>
      <c r="H16" s="219">
        <f>'Saisie-chiffres'!E6</f>
        <v>0.5</v>
      </c>
      <c r="I16" s="220"/>
      <c r="J16" s="221">
        <f>ROUNDDOWN(H16*I16,0)</f>
        <v>0</v>
      </c>
      <c r="K16" s="347">
        <v>0.02</v>
      </c>
      <c r="L16" s="223">
        <f>ROUNDDOWN(J16*K16,0)</f>
        <v>0</v>
      </c>
      <c r="M16" s="224"/>
    </row>
    <row r="17" spans="1:13" ht="12.75" customHeight="1">
      <c r="A17" s="514"/>
      <c r="B17" s="515"/>
      <c r="C17" s="351" t="s">
        <v>214</v>
      </c>
      <c r="D17" s="217" t="s">
        <v>108</v>
      </c>
      <c r="E17" s="218"/>
      <c r="F17" s="218"/>
      <c r="G17" s="218"/>
      <c r="H17" s="219">
        <f>'Saisie-chiffres'!E7</f>
        <v>0.3</v>
      </c>
      <c r="I17" s="220"/>
      <c r="J17" s="221">
        <f>ROUNDDOWN((1-H17)*I17,0)</f>
        <v>0</v>
      </c>
      <c r="K17" s="347">
        <v>0.02</v>
      </c>
      <c r="L17" s="223">
        <f>ROUNDDOWN(J17*K17,0)</f>
        <v>0</v>
      </c>
      <c r="M17" s="224"/>
    </row>
    <row r="18" spans="1:13" ht="12.75" customHeight="1">
      <c r="A18" s="514"/>
      <c r="B18" s="515"/>
      <c r="C18" s="351" t="s">
        <v>215</v>
      </c>
      <c r="D18" s="217" t="s">
        <v>109</v>
      </c>
      <c r="E18" s="218"/>
      <c r="F18" s="218"/>
      <c r="G18" s="218"/>
      <c r="H18" s="225"/>
      <c r="I18" s="467">
        <v>100000</v>
      </c>
      <c r="J18" s="468"/>
      <c r="K18" s="347">
        <v>0.02</v>
      </c>
      <c r="L18" s="223">
        <f>I18*0.02</f>
        <v>2000</v>
      </c>
      <c r="M18" s="224"/>
    </row>
    <row r="19" spans="1:13" ht="12.75" customHeight="1">
      <c r="A19" s="514"/>
      <c r="B19" s="515"/>
      <c r="C19" s="351" t="s">
        <v>216</v>
      </c>
      <c r="D19" s="217" t="s">
        <v>110</v>
      </c>
      <c r="E19" s="218"/>
      <c r="F19" s="218"/>
      <c r="G19" s="218"/>
      <c r="H19" s="225"/>
      <c r="I19" s="220">
        <f>ROUNDDOWN('Saisie-chiffres'!F9,0)</f>
        <v>0</v>
      </c>
      <c r="J19" s="221">
        <v>0</v>
      </c>
      <c r="K19" s="347">
        <v>0</v>
      </c>
      <c r="L19" s="223">
        <f>ROUNDDOWN(J19*K19,0)</f>
        <v>0</v>
      </c>
      <c r="M19" s="224"/>
    </row>
    <row r="20" spans="1:13" ht="14.25" customHeight="1">
      <c r="A20" s="514"/>
      <c r="B20" s="515"/>
      <c r="C20" s="351" t="s">
        <v>217</v>
      </c>
      <c r="D20" s="218" t="s">
        <v>281</v>
      </c>
      <c r="E20" s="218"/>
      <c r="F20" s="218"/>
      <c r="G20" s="218"/>
      <c r="H20" s="225"/>
      <c r="I20" s="220">
        <f>ROUNDDOWN('Saisie-chiffres'!F10,0)</f>
        <v>0</v>
      </c>
      <c r="J20" s="221">
        <f>I20</f>
        <v>0</v>
      </c>
      <c r="K20" s="347">
        <v>0.02</v>
      </c>
      <c r="L20" s="223">
        <f>ROUNDDOWN(J20*K20,0)</f>
        <v>0</v>
      </c>
      <c r="M20" s="224"/>
    </row>
    <row r="21" spans="1:13" ht="12.75" customHeight="1">
      <c r="A21" s="514"/>
      <c r="B21" s="515"/>
      <c r="C21" s="216"/>
      <c r="D21" s="317"/>
      <c r="E21" s="218"/>
      <c r="F21" s="218"/>
      <c r="G21" s="218"/>
      <c r="H21" s="225"/>
      <c r="I21" s="220"/>
      <c r="J21" s="221"/>
      <c r="K21" s="222"/>
      <c r="L21" s="223"/>
      <c r="M21" s="224"/>
    </row>
    <row r="22" spans="1:13" ht="12.75" customHeight="1" hidden="1">
      <c r="A22" s="214"/>
      <c r="B22" s="215"/>
      <c r="C22" s="216"/>
      <c r="D22" s="217"/>
      <c r="E22" s="218"/>
      <c r="F22" s="218"/>
      <c r="G22" s="218"/>
      <c r="H22" s="225"/>
      <c r="I22" s="220"/>
      <c r="J22" s="221"/>
      <c r="K22" s="222"/>
      <c r="L22" s="223"/>
      <c r="M22" s="224"/>
    </row>
    <row r="23" spans="1:13" ht="14.25" customHeight="1" thickBot="1">
      <c r="A23" s="226">
        <v>1</v>
      </c>
      <c r="B23" s="227"/>
      <c r="C23" s="228"/>
      <c r="D23" s="229"/>
      <c r="E23" s="229"/>
      <c r="F23" s="229" t="s">
        <v>5</v>
      </c>
      <c r="G23" s="230"/>
      <c r="H23" s="231"/>
      <c r="I23" s="469">
        <f>SUM(I16:I22)</f>
        <v>100000</v>
      </c>
      <c r="J23" s="470">
        <f>SUM(J16:J22)</f>
        <v>0</v>
      </c>
      <c r="K23" s="233"/>
      <c r="L23" s="232">
        <f>SUM(L16:L22)</f>
        <v>2000</v>
      </c>
      <c r="M23" s="226">
        <f>A23</f>
        <v>1</v>
      </c>
    </row>
    <row r="24" spans="3:12" ht="6" customHeight="1" thickBot="1">
      <c r="C24" s="110"/>
      <c r="L24" s="111"/>
    </row>
    <row r="25" spans="1:13" ht="12.75" customHeight="1">
      <c r="A25" s="112"/>
      <c r="B25" s="113"/>
      <c r="C25" s="114"/>
      <c r="D25" s="115" t="s">
        <v>269</v>
      </c>
      <c r="E25" s="116"/>
      <c r="F25" s="117"/>
      <c r="G25" s="355" t="s">
        <v>268</v>
      </c>
      <c r="H25" s="118"/>
      <c r="I25" s="118"/>
      <c r="J25" s="118"/>
      <c r="K25" s="118"/>
      <c r="L25" s="348" t="s">
        <v>271</v>
      </c>
      <c r="M25" s="93"/>
    </row>
    <row r="26" spans="1:13" ht="12.75" customHeight="1">
      <c r="A26" s="508" t="s">
        <v>160</v>
      </c>
      <c r="B26" s="509"/>
      <c r="C26" s="352" t="s">
        <v>218</v>
      </c>
      <c r="D26" s="518" t="s">
        <v>336</v>
      </c>
      <c r="E26" s="519"/>
      <c r="F26" s="520"/>
      <c r="G26" s="503"/>
      <c r="H26" s="504"/>
      <c r="I26" s="504"/>
      <c r="J26" s="504"/>
      <c r="K26" s="505"/>
      <c r="L26" s="105">
        <v>15000</v>
      </c>
      <c r="M26" s="103"/>
    </row>
    <row r="27" spans="1:13" ht="12.75" customHeight="1">
      <c r="A27" s="104"/>
      <c r="B27" s="43"/>
      <c r="C27" s="352" t="s">
        <v>219</v>
      </c>
      <c r="D27" s="119"/>
      <c r="E27" s="120"/>
      <c r="F27" s="121"/>
      <c r="G27" s="122"/>
      <c r="H27" s="123"/>
      <c r="I27" s="123"/>
      <c r="J27" s="123"/>
      <c r="K27" s="124"/>
      <c r="L27" s="105">
        <f>ROUNDDOWN(('Saisie-chiffres'!F71+'Saisie-chiffres'!F72),0)</f>
        <v>0</v>
      </c>
      <c r="M27" s="106"/>
    </row>
    <row r="28" spans="1:13" ht="14.25" customHeight="1" thickBot="1">
      <c r="A28" s="107">
        <v>2</v>
      </c>
      <c r="B28" s="125"/>
      <c r="C28" s="108"/>
      <c r="D28" s="126"/>
      <c r="E28" s="125"/>
      <c r="F28" s="127"/>
      <c r="G28" s="126"/>
      <c r="H28" s="125"/>
      <c r="I28" s="125"/>
      <c r="J28" s="128"/>
      <c r="K28" s="453" t="s">
        <v>310</v>
      </c>
      <c r="L28" s="109">
        <f>SUM(L26:L27)</f>
        <v>15000</v>
      </c>
      <c r="M28" s="456">
        <v>2</v>
      </c>
    </row>
    <row r="29" spans="1:13" ht="6" customHeight="1">
      <c r="A29" s="129"/>
      <c r="B29" s="43"/>
      <c r="C29" s="130"/>
      <c r="D29" s="43"/>
      <c r="E29" s="43"/>
      <c r="F29" s="43"/>
      <c r="G29" s="43"/>
      <c r="H29" s="43"/>
      <c r="I29" s="43"/>
      <c r="J29" s="131"/>
      <c r="K29" s="43"/>
      <c r="L29" s="43"/>
      <c r="M29" s="43"/>
    </row>
    <row r="30" ht="6" customHeight="1" thickBot="1">
      <c r="C30" s="110"/>
    </row>
    <row r="31" spans="1:13" ht="13.5" customHeight="1">
      <c r="A31" s="112"/>
      <c r="B31" s="113"/>
      <c r="C31" s="114"/>
      <c r="D31" s="133" t="s">
        <v>111</v>
      </c>
      <c r="E31" s="116"/>
      <c r="F31" s="116"/>
      <c r="G31" s="116"/>
      <c r="H31" s="116"/>
      <c r="I31" s="117"/>
      <c r="J31" s="134" t="s">
        <v>100</v>
      </c>
      <c r="K31" s="349" t="s">
        <v>22</v>
      </c>
      <c r="L31" s="348" t="s">
        <v>271</v>
      </c>
      <c r="M31" s="93"/>
    </row>
    <row r="32" spans="1:13" ht="13.5" customHeight="1">
      <c r="A32" s="516" t="s">
        <v>24</v>
      </c>
      <c r="B32" s="517"/>
      <c r="C32" s="352" t="s">
        <v>220</v>
      </c>
      <c r="D32" s="135" t="s">
        <v>112</v>
      </c>
      <c r="E32" s="136"/>
      <c r="F32" s="137"/>
      <c r="G32" s="137"/>
      <c r="H32" s="137"/>
      <c r="I32" s="138"/>
      <c r="J32" s="29">
        <v>305704</v>
      </c>
      <c r="K32" s="139" t="s">
        <v>101</v>
      </c>
      <c r="L32" s="140">
        <v>65704</v>
      </c>
      <c r="M32" s="103"/>
    </row>
    <row r="33" spans="1:13" ht="13.5" customHeight="1">
      <c r="A33" s="510" t="s">
        <v>25</v>
      </c>
      <c r="B33" s="511"/>
      <c r="C33" s="352" t="s">
        <v>221</v>
      </c>
      <c r="D33" s="141" t="s">
        <v>113</v>
      </c>
      <c r="E33" s="122"/>
      <c r="F33" s="123"/>
      <c r="G33" s="123"/>
      <c r="H33" s="123"/>
      <c r="I33" s="124"/>
      <c r="J33" s="29">
        <f>ROUNDDOWN('Saisie-chiffres'!F57,0)</f>
        <v>0</v>
      </c>
      <c r="K33" s="132">
        <f>'Saisie-chiffres'!E57</f>
        <v>0.1</v>
      </c>
      <c r="L33" s="105">
        <f aca="true" t="shared" si="0" ref="L33:L38">IF(K33&lt;&gt;"",ROUNDDOWN(J33*K33,0),0)</f>
        <v>0</v>
      </c>
      <c r="M33" s="103"/>
    </row>
    <row r="34" spans="1:13" ht="13.5" customHeight="1">
      <c r="A34" s="510" t="s">
        <v>26</v>
      </c>
      <c r="B34" s="511"/>
      <c r="C34" s="352" t="s">
        <v>222</v>
      </c>
      <c r="D34" s="141" t="s">
        <v>114</v>
      </c>
      <c r="E34" s="122"/>
      <c r="F34" s="123"/>
      <c r="G34" s="123"/>
      <c r="H34" s="123"/>
      <c r="I34" s="124"/>
      <c r="J34" s="29">
        <f>ROUNDDOWN('Saisie-chiffres'!F58,0)</f>
        <v>0</v>
      </c>
      <c r="K34" s="132">
        <f>'Saisie-chiffres'!E58</f>
        <v>0.15</v>
      </c>
      <c r="L34" s="105">
        <f t="shared" si="0"/>
        <v>0</v>
      </c>
      <c r="M34" s="103"/>
    </row>
    <row r="35" spans="1:13" ht="13.5" customHeight="1">
      <c r="A35" s="510" t="s">
        <v>27</v>
      </c>
      <c r="B35" s="511"/>
      <c r="C35" s="352" t="s">
        <v>223</v>
      </c>
      <c r="D35" s="141" t="s">
        <v>115</v>
      </c>
      <c r="E35" s="122"/>
      <c r="F35" s="123"/>
      <c r="G35" s="123"/>
      <c r="H35" s="123"/>
      <c r="I35" s="124"/>
      <c r="J35" s="29">
        <f>ROUNDDOWN('Saisie-chiffres'!F59,0)</f>
        <v>0</v>
      </c>
      <c r="K35" s="132">
        <f>'Saisie-chiffres'!E59</f>
        <v>0.3</v>
      </c>
      <c r="L35" s="105">
        <f t="shared" si="0"/>
        <v>0</v>
      </c>
      <c r="M35" s="103"/>
    </row>
    <row r="36" spans="1:13" ht="13.5" customHeight="1">
      <c r="A36" s="339"/>
      <c r="B36" s="340"/>
      <c r="C36" s="352" t="s">
        <v>224</v>
      </c>
      <c r="D36" s="141" t="s">
        <v>116</v>
      </c>
      <c r="E36" s="356"/>
      <c r="F36" s="357"/>
      <c r="G36" s="357"/>
      <c r="H36" s="357"/>
      <c r="I36" s="124"/>
      <c r="J36" s="29">
        <f>ROUNDDOWN('Saisie-chiffres'!F60,0)</f>
        <v>0</v>
      </c>
      <c r="K36" s="132">
        <f>'Saisie-chiffres'!E60</f>
        <v>0.15</v>
      </c>
      <c r="L36" s="105">
        <f t="shared" si="0"/>
        <v>0</v>
      </c>
      <c r="M36" s="103"/>
    </row>
    <row r="37" spans="1:13" ht="13.5" customHeight="1">
      <c r="A37" s="510" t="s">
        <v>28</v>
      </c>
      <c r="B37" s="511"/>
      <c r="C37" s="352" t="s">
        <v>225</v>
      </c>
      <c r="D37" s="141" t="s">
        <v>312</v>
      </c>
      <c r="E37" s="136"/>
      <c r="F37" s="137"/>
      <c r="G37" s="137"/>
      <c r="H37" s="137"/>
      <c r="I37" s="123"/>
      <c r="J37" s="29">
        <f>ROUNDDOWN('Saisie-chiffres'!F62,0)</f>
        <v>0</v>
      </c>
      <c r="K37" s="132">
        <f>'Saisie-chiffres'!E62</f>
        <v>0.24</v>
      </c>
      <c r="L37" s="105">
        <f t="shared" si="0"/>
        <v>0</v>
      </c>
      <c r="M37" s="103"/>
    </row>
    <row r="38" spans="1:13" ht="13.5" customHeight="1">
      <c r="A38" s="510" t="s">
        <v>29</v>
      </c>
      <c r="B38" s="511"/>
      <c r="C38" s="352" t="s">
        <v>226</v>
      </c>
      <c r="D38" s="141" t="s">
        <v>117</v>
      </c>
      <c r="E38" s="122"/>
      <c r="F38" s="123"/>
      <c r="G38" s="123"/>
      <c r="H38" s="123"/>
      <c r="I38" s="123"/>
      <c r="J38" s="29">
        <f>ROUNDDOWN('Saisie-chiffres'!F62,0)</f>
        <v>0</v>
      </c>
      <c r="K38" s="132"/>
      <c r="L38" s="105">
        <f t="shared" si="0"/>
        <v>0</v>
      </c>
      <c r="M38" s="103"/>
    </row>
    <row r="39" spans="1:13" ht="14.25" customHeight="1" thickBot="1">
      <c r="A39" s="107">
        <v>3</v>
      </c>
      <c r="B39" s="125"/>
      <c r="C39" s="108"/>
      <c r="D39" s="455" t="s">
        <v>118</v>
      </c>
      <c r="E39" s="142"/>
      <c r="F39" s="142"/>
      <c r="G39" s="125"/>
      <c r="H39" s="125"/>
      <c r="I39" s="454" t="s">
        <v>311</v>
      </c>
      <c r="J39" s="109">
        <f>SUM(J32:J38)</f>
        <v>305704</v>
      </c>
      <c r="K39" s="297"/>
      <c r="L39" s="144">
        <f>SUM(L32:L38)</f>
        <v>65704</v>
      </c>
      <c r="M39" s="107">
        <f>A39</f>
        <v>3</v>
      </c>
    </row>
    <row r="40" ht="13.5" customHeight="1"/>
  </sheetData>
  <sheetProtection password="855D" objects="1"/>
  <mergeCells count="11">
    <mergeCell ref="D26:F26"/>
    <mergeCell ref="G26:K26"/>
    <mergeCell ref="I14:J14"/>
    <mergeCell ref="A26:B26"/>
    <mergeCell ref="A37:B37"/>
    <mergeCell ref="A38:B38"/>
    <mergeCell ref="A16:B21"/>
    <mergeCell ref="A32:B32"/>
    <mergeCell ref="A33:B33"/>
    <mergeCell ref="A34:B34"/>
    <mergeCell ref="A35:B35"/>
  </mergeCells>
  <printOptions horizontalCentered="1"/>
  <pageMargins left="0.3937007874015748" right="0.3937007874015748" top="0.1968503937007874" bottom="0.1968503937007874" header="0.1968503937007874" footer="0.23"/>
  <pageSetup horizontalDpi="300" verticalDpi="300" orientation="landscape" paperSize="9" r:id="rId3"/>
  <drawing r:id="rId2"/>
  <legacyDrawing r:id="rId1"/>
</worksheet>
</file>

<file path=xl/worksheets/sheet5.xml><?xml version="1.0" encoding="utf-8"?>
<worksheet xmlns="http://schemas.openxmlformats.org/spreadsheetml/2006/main" xmlns:r="http://schemas.openxmlformats.org/officeDocument/2006/relationships">
  <sheetPr codeName="Feuil131"/>
  <dimension ref="A3:M31"/>
  <sheetViews>
    <sheetView showGridLines="0" zoomScale="124" zoomScaleNormal="124" zoomScalePageLayoutView="0" workbookViewId="0" topLeftCell="A1">
      <pane ySplit="2" topLeftCell="A3" activePane="bottomLeft" state="frozen"/>
      <selection pane="topLeft" activeCell="C9" sqref="C9"/>
      <selection pane="bottomLeft" activeCell="E22" sqref="E22"/>
    </sheetView>
  </sheetViews>
  <sheetFormatPr defaultColWidth="11.00390625" defaultRowHeight="12.75"/>
  <cols>
    <col min="1" max="1" width="2.75390625" style="3" customWidth="1"/>
    <col min="2" max="2" width="9.25390625" style="3" customWidth="1"/>
    <col min="3" max="3" width="8.00390625" style="3" customWidth="1"/>
    <col min="4" max="4" width="15.875" style="3" customWidth="1"/>
    <col min="5" max="5" width="13.125" style="3" bestFit="1" customWidth="1"/>
    <col min="6" max="6" width="7.375" style="3" customWidth="1"/>
    <col min="7" max="7" width="18.75390625" style="3" customWidth="1"/>
    <col min="8" max="8" width="17.375" style="3" customWidth="1"/>
    <col min="9" max="9" width="6.75390625" style="3" customWidth="1"/>
    <col min="10" max="10" width="15.75390625" style="3" customWidth="1"/>
    <col min="11" max="11" width="4.25390625" style="3" customWidth="1"/>
    <col min="12" max="12" width="5.875" style="3" customWidth="1"/>
    <col min="13" max="16384" width="11.375" style="3" customWidth="1"/>
  </cols>
  <sheetData>
    <row r="1" ht="14.25" customHeight="1"/>
    <row r="2" ht="16.5" customHeight="1" hidden="1" thickBot="1"/>
    <row r="3" spans="1:12" ht="12.75" customHeight="1" thickBot="1">
      <c r="A3" s="170"/>
      <c r="B3" s="170"/>
      <c r="C3" s="171"/>
      <c r="D3" s="170"/>
      <c r="E3" s="170"/>
      <c r="F3" s="170"/>
      <c r="G3" s="170"/>
      <c r="H3" s="170"/>
      <c r="I3" s="170"/>
      <c r="J3" s="170"/>
      <c r="K3" s="170"/>
      <c r="L3" s="81"/>
    </row>
    <row r="4" spans="1:12" ht="12.75" customHeight="1">
      <c r="A4" s="145"/>
      <c r="B4" s="146"/>
      <c r="C4" s="147"/>
      <c r="D4" s="148" t="s">
        <v>107</v>
      </c>
      <c r="E4" s="172"/>
      <c r="F4" s="172"/>
      <c r="G4" s="173"/>
      <c r="H4" s="151" t="s">
        <v>56</v>
      </c>
      <c r="I4" s="151" t="s">
        <v>22</v>
      </c>
      <c r="J4" s="174" t="s">
        <v>271</v>
      </c>
      <c r="K4" s="153"/>
      <c r="L4" s="81"/>
    </row>
    <row r="5" spans="1:12" ht="12.75" customHeight="1">
      <c r="A5" s="529" t="s">
        <v>30</v>
      </c>
      <c r="B5" s="530"/>
      <c r="C5" s="154" t="s">
        <v>237</v>
      </c>
      <c r="D5" s="175" t="str">
        <f>'Saisie-chiffres'!D74</f>
        <v>Timbre de quittances</v>
      </c>
      <c r="E5" s="176"/>
      <c r="F5" s="176"/>
      <c r="G5" s="177"/>
      <c r="H5" s="178">
        <f>ROUNDDOWN('Saisie-chiffres'!F74,0)</f>
        <v>0</v>
      </c>
      <c r="I5" s="156">
        <f>'Saisie-chiffres'!E74</f>
        <v>0</v>
      </c>
      <c r="J5" s="157">
        <f>ROUNDDOWN('Saisie-chiffres'!G74,0)</f>
        <v>0</v>
      </c>
      <c r="K5" s="158"/>
      <c r="L5" s="81"/>
    </row>
    <row r="6" spans="1:12" ht="12.75" customHeight="1">
      <c r="A6" s="529" t="s">
        <v>31</v>
      </c>
      <c r="B6" s="530"/>
      <c r="C6" s="154"/>
      <c r="D6" s="175">
        <f>'Saisie-chiffres'!D75</f>
        <v>0</v>
      </c>
      <c r="E6" s="179"/>
      <c r="F6" s="179"/>
      <c r="G6" s="180"/>
      <c r="H6" s="157">
        <f>ROUNDDOWN('Saisie-chiffres'!F75,0)</f>
        <v>0</v>
      </c>
      <c r="I6" s="156">
        <f>'Saisie-chiffres'!E75</f>
        <v>0</v>
      </c>
      <c r="J6" s="157">
        <f>ROUNDDOWN('Saisie-chiffres'!G75,0)</f>
        <v>0</v>
      </c>
      <c r="K6" s="158"/>
      <c r="L6" s="81"/>
    </row>
    <row r="7" spans="1:12" ht="15.75" customHeight="1">
      <c r="A7" s="362" t="s">
        <v>276</v>
      </c>
      <c r="B7" s="362"/>
      <c r="C7" s="154"/>
      <c r="D7" s="175">
        <f>'Saisie-chiffres'!D76</f>
        <v>0</v>
      </c>
      <c r="E7" s="181"/>
      <c r="F7" s="181"/>
      <c r="G7" s="182"/>
      <c r="H7" s="157">
        <f>ROUNDDOWN('Saisie-chiffres'!F76,0)</f>
        <v>0</v>
      </c>
      <c r="I7" s="329">
        <f>'Saisie-chiffres'!E76</f>
        <v>0</v>
      </c>
      <c r="J7" s="157">
        <f>ROUNDDOWN('Saisie-chiffres'!G76,0)</f>
        <v>0</v>
      </c>
      <c r="K7" s="160"/>
      <c r="L7" s="81"/>
    </row>
    <row r="8" spans="1:12" ht="16.5" customHeight="1" thickBot="1">
      <c r="A8" s="161">
        <v>4</v>
      </c>
      <c r="B8" s="162"/>
      <c r="C8" s="163"/>
      <c r="D8" s="183"/>
      <c r="E8" s="184"/>
      <c r="F8" s="166" t="s">
        <v>5</v>
      </c>
      <c r="G8" s="185"/>
      <c r="H8" s="168">
        <f>SUM(H5:H7)</f>
        <v>0</v>
      </c>
      <c r="I8" s="306"/>
      <c r="J8" s="168">
        <f>SUM(J5:J7)</f>
        <v>0</v>
      </c>
      <c r="K8" s="169">
        <f>A8</f>
        <v>4</v>
      </c>
      <c r="L8" s="81"/>
    </row>
    <row r="9" spans="1:12" ht="12.75" customHeight="1" thickBot="1">
      <c r="A9" s="170"/>
      <c r="B9" s="170"/>
      <c r="C9" s="187"/>
      <c r="D9" s="170"/>
      <c r="E9" s="170"/>
      <c r="F9" s="170"/>
      <c r="G9" s="170"/>
      <c r="H9" s="170"/>
      <c r="I9" s="170"/>
      <c r="J9" s="170"/>
      <c r="K9" s="170"/>
      <c r="L9" s="81"/>
    </row>
    <row r="10" spans="1:12" ht="12.75" customHeight="1">
      <c r="A10" s="145"/>
      <c r="B10" s="188"/>
      <c r="C10" s="146"/>
      <c r="D10" s="148" t="s">
        <v>107</v>
      </c>
      <c r="E10" s="149"/>
      <c r="F10" s="149"/>
      <c r="G10" s="150"/>
      <c r="H10" s="151" t="s">
        <v>56</v>
      </c>
      <c r="I10" s="189" t="s">
        <v>22</v>
      </c>
      <c r="J10" s="152" t="s">
        <v>271</v>
      </c>
      <c r="K10" s="190"/>
      <c r="L10" s="81"/>
    </row>
    <row r="11" spans="1:12" ht="12.75" customHeight="1">
      <c r="A11" s="526" t="s">
        <v>267</v>
      </c>
      <c r="B11" s="527"/>
      <c r="C11" s="528"/>
      <c r="D11" s="175"/>
      <c r="E11" s="191"/>
      <c r="F11" s="159"/>
      <c r="G11" s="192"/>
      <c r="H11" s="155">
        <f>'Saisie-chiffres'!F78</f>
        <v>0</v>
      </c>
      <c r="I11" s="155">
        <f>'Saisie-chiffres'!E78</f>
        <v>0</v>
      </c>
      <c r="J11" s="193">
        <f>'Saisie-chiffres'!G78</f>
        <v>0</v>
      </c>
      <c r="K11" s="194"/>
      <c r="L11" s="81"/>
    </row>
    <row r="12" spans="1:12" ht="12.75" customHeight="1">
      <c r="A12" s="526" t="s">
        <v>161</v>
      </c>
      <c r="B12" s="527"/>
      <c r="C12" s="528"/>
      <c r="D12" s="175">
        <f>'Saisie-chiffres'!D79</f>
        <v>0</v>
      </c>
      <c r="E12" s="191"/>
      <c r="F12" s="159"/>
      <c r="G12" s="192"/>
      <c r="H12" s="155">
        <f>'Saisie-chiffres'!F79</f>
        <v>0</v>
      </c>
      <c r="I12" s="155">
        <f>'Saisie-chiffres'!E79</f>
        <v>0</v>
      </c>
      <c r="J12" s="193">
        <f>'Saisie-chiffres'!G79</f>
        <v>0</v>
      </c>
      <c r="K12" s="194"/>
      <c r="L12" s="81"/>
    </row>
    <row r="13" spans="1:12" ht="12.75" customHeight="1">
      <c r="A13" s="526" t="s">
        <v>162</v>
      </c>
      <c r="B13" s="527"/>
      <c r="C13" s="528"/>
      <c r="D13" s="175">
        <f>'Saisie-chiffres'!D80</f>
        <v>0</v>
      </c>
      <c r="E13" s="191"/>
      <c r="F13" s="159"/>
      <c r="G13" s="192"/>
      <c r="H13" s="155">
        <f>'Saisie-chiffres'!F80</f>
        <v>0</v>
      </c>
      <c r="I13" s="329">
        <f>'Saisie-chiffres'!E80</f>
        <v>0</v>
      </c>
      <c r="J13" s="193">
        <f>'Saisie-chiffres'!G80</f>
        <v>0</v>
      </c>
      <c r="K13" s="195"/>
      <c r="L13" s="81"/>
    </row>
    <row r="14" spans="1:11" ht="15.75" customHeight="1" thickBot="1">
      <c r="A14" s="161">
        <v>5</v>
      </c>
      <c r="B14" s="186"/>
      <c r="C14" s="162"/>
      <c r="D14" s="164"/>
      <c r="E14" s="165"/>
      <c r="F14" s="166" t="s">
        <v>5</v>
      </c>
      <c r="G14" s="196"/>
      <c r="H14" s="167">
        <f>SUM(H11:H13)</f>
        <v>0</v>
      </c>
      <c r="I14" s="306"/>
      <c r="J14" s="197">
        <f>SUM(J11:J13)</f>
        <v>0</v>
      </c>
      <c r="K14" s="198">
        <f>A14</f>
        <v>5</v>
      </c>
    </row>
    <row r="15" spans="1:11" ht="12.75" customHeight="1" thickBot="1">
      <c r="A15" s="170"/>
      <c r="B15" s="170"/>
      <c r="C15" s="170"/>
      <c r="D15" s="170"/>
      <c r="E15" s="170"/>
      <c r="F15" s="170"/>
      <c r="G15" s="170"/>
      <c r="H15" s="170"/>
      <c r="I15" s="170"/>
      <c r="J15" s="170"/>
      <c r="K15" s="170"/>
    </row>
    <row r="16" spans="1:11" ht="12.75" customHeight="1" thickBot="1">
      <c r="A16" s="364"/>
      <c r="B16" s="365"/>
      <c r="C16" s="365" t="s">
        <v>279</v>
      </c>
      <c r="D16" s="365"/>
      <c r="E16" s="366"/>
      <c r="F16" s="391" t="s">
        <v>316</v>
      </c>
      <c r="G16" s="366"/>
      <c r="H16" s="391" t="s">
        <v>315</v>
      </c>
      <c r="I16" s="366"/>
      <c r="J16" s="391" t="s">
        <v>314</v>
      </c>
      <c r="K16" s="366"/>
    </row>
    <row r="17" spans="1:11" ht="12.75" customHeight="1">
      <c r="A17" s="199"/>
      <c r="B17" s="200"/>
      <c r="C17" s="200"/>
      <c r="D17" s="367"/>
      <c r="E17" s="384"/>
      <c r="F17" s="199"/>
      <c r="G17" s="367"/>
      <c r="H17" s="375" t="s">
        <v>168</v>
      </c>
      <c r="I17" s="376"/>
      <c r="J17" s="521" t="s">
        <v>55</v>
      </c>
      <c r="K17" s="522"/>
    </row>
    <row r="18" spans="1:11" ht="12.75" customHeight="1">
      <c r="A18" s="201" t="s">
        <v>119</v>
      </c>
      <c r="B18" s="202"/>
      <c r="C18" s="202"/>
      <c r="D18" s="387" t="s">
        <v>51</v>
      </c>
      <c r="E18" s="471">
        <f>'G.50-1'!L23</f>
        <v>2000</v>
      </c>
      <c r="F18" s="368" t="s">
        <v>163</v>
      </c>
      <c r="G18" s="369"/>
      <c r="H18" s="377" t="s">
        <v>166</v>
      </c>
      <c r="I18" s="378"/>
      <c r="J18" s="521" t="s">
        <v>170</v>
      </c>
      <c r="K18" s="522"/>
    </row>
    <row r="19" spans="1:11" ht="12.75" customHeight="1">
      <c r="A19" s="201" t="s">
        <v>120</v>
      </c>
      <c r="B19" s="202"/>
      <c r="C19" s="202"/>
      <c r="D19" s="388" t="s">
        <v>52</v>
      </c>
      <c r="E19" s="472">
        <f>'G.50-1'!L28</f>
        <v>15000</v>
      </c>
      <c r="F19" s="368" t="s">
        <v>165</v>
      </c>
      <c r="G19" s="369"/>
      <c r="H19" s="377" t="s">
        <v>171</v>
      </c>
      <c r="I19" s="378"/>
      <c r="J19" s="523" t="s">
        <v>177</v>
      </c>
      <c r="K19" s="524"/>
    </row>
    <row r="20" spans="1:11" ht="12.75" customHeight="1">
      <c r="A20" s="201"/>
      <c r="B20" s="202"/>
      <c r="C20" s="202"/>
      <c r="D20" s="388"/>
      <c r="E20" s="472"/>
      <c r="F20" s="368" t="s">
        <v>121</v>
      </c>
      <c r="G20" s="369"/>
      <c r="H20" s="379" t="s">
        <v>167</v>
      </c>
      <c r="I20" s="380"/>
      <c r="J20" s="525" t="s">
        <v>170</v>
      </c>
      <c r="K20" s="522"/>
    </row>
    <row r="21" spans="1:11" ht="16.5" customHeight="1">
      <c r="A21" s="201" t="s">
        <v>331</v>
      </c>
      <c r="B21" s="202"/>
      <c r="C21" s="202"/>
      <c r="D21" s="387" t="s">
        <v>183</v>
      </c>
      <c r="E21" s="471">
        <f>'G.50-1'!L39</f>
        <v>65704</v>
      </c>
      <c r="F21" s="368" t="s">
        <v>164</v>
      </c>
      <c r="G21" s="369"/>
      <c r="H21" s="377" t="s">
        <v>322</v>
      </c>
      <c r="I21" s="378"/>
      <c r="J21" s="521" t="s">
        <v>170</v>
      </c>
      <c r="K21" s="522"/>
    </row>
    <row r="22" spans="1:11" ht="12.75" customHeight="1">
      <c r="A22" s="201" t="s">
        <v>332</v>
      </c>
      <c r="B22" s="202"/>
      <c r="C22" s="202"/>
      <c r="D22" s="388" t="s">
        <v>184</v>
      </c>
      <c r="E22" s="472">
        <f>SUM('G.50-1'!L33:L36)</f>
        <v>0</v>
      </c>
      <c r="F22" s="368" t="s">
        <v>317</v>
      </c>
      <c r="G22" s="489" t="s">
        <v>330</v>
      </c>
      <c r="H22" s="377" t="s">
        <v>278</v>
      </c>
      <c r="I22" s="378"/>
      <c r="J22" s="521" t="s">
        <v>170</v>
      </c>
      <c r="K22" s="522"/>
    </row>
    <row r="23" spans="1:11" ht="12.75" customHeight="1">
      <c r="A23" s="201" t="s">
        <v>333</v>
      </c>
      <c r="B23" s="202"/>
      <c r="C23" s="202"/>
      <c r="D23" s="388" t="s">
        <v>53</v>
      </c>
      <c r="E23" s="472">
        <f>SUM('G.50-1'!L37:L38)</f>
        <v>0</v>
      </c>
      <c r="F23" s="368" t="s">
        <v>318</v>
      </c>
      <c r="G23" s="370">
        <v>42780</v>
      </c>
      <c r="H23" s="377" t="s">
        <v>321</v>
      </c>
      <c r="I23" s="378"/>
      <c r="J23" s="521" t="s">
        <v>170</v>
      </c>
      <c r="K23" s="522"/>
    </row>
    <row r="24" spans="1:11" ht="12.75" customHeight="1">
      <c r="A24" s="201" t="str">
        <f>"    - "&amp;D11</f>
        <v>    - </v>
      </c>
      <c r="B24" s="202"/>
      <c r="C24" s="202"/>
      <c r="D24" s="388" t="s">
        <v>185</v>
      </c>
      <c r="E24" s="472">
        <f>J11</f>
        <v>0</v>
      </c>
      <c r="F24" s="368"/>
      <c r="G24" s="369"/>
      <c r="H24" s="377" t="s">
        <v>173</v>
      </c>
      <c r="I24" s="378"/>
      <c r="J24" s="521" t="s">
        <v>170</v>
      </c>
      <c r="K24" s="522"/>
    </row>
    <row r="25" spans="1:13" ht="12.75" customHeight="1">
      <c r="A25" s="201"/>
      <c r="B25" s="202"/>
      <c r="C25" s="202"/>
      <c r="D25" s="388"/>
      <c r="E25" s="472"/>
      <c r="F25" s="368" t="s">
        <v>319</v>
      </c>
      <c r="G25" s="369"/>
      <c r="H25" s="379" t="s">
        <v>169</v>
      </c>
      <c r="I25" s="378"/>
      <c r="J25" s="521" t="s">
        <v>170</v>
      </c>
      <c r="K25" s="522"/>
      <c r="M25" s="341"/>
    </row>
    <row r="26" spans="1:11" ht="12.75" customHeight="1">
      <c r="A26" s="201" t="s">
        <v>334</v>
      </c>
      <c r="B26" s="202"/>
      <c r="C26" s="202"/>
      <c r="D26" s="388" t="s">
        <v>186</v>
      </c>
      <c r="E26" s="472">
        <f>SUM(J8)</f>
        <v>0</v>
      </c>
      <c r="F26" s="104"/>
      <c r="G26" s="371"/>
      <c r="H26" s="377" t="s">
        <v>174</v>
      </c>
      <c r="I26" s="378"/>
      <c r="J26" s="521" t="s">
        <v>170</v>
      </c>
      <c r="K26" s="522"/>
    </row>
    <row r="27" spans="1:11" ht="12.75" customHeight="1">
      <c r="A27" s="201" t="str">
        <f>" 5  - "&amp;D166</f>
        <v> 5  - </v>
      </c>
      <c r="B27" s="202" t="s">
        <v>4</v>
      </c>
      <c r="C27" s="202"/>
      <c r="D27" s="388" t="s">
        <v>54</v>
      </c>
      <c r="E27" s="472">
        <f>J12</f>
        <v>0</v>
      </c>
      <c r="F27" s="372"/>
      <c r="G27" s="371"/>
      <c r="H27" s="377" t="s">
        <v>172</v>
      </c>
      <c r="I27" s="378"/>
      <c r="J27" s="521" t="s">
        <v>170</v>
      </c>
      <c r="K27" s="522"/>
    </row>
    <row r="28" spans="1:11" ht="12.75" customHeight="1">
      <c r="A28" s="201" t="s">
        <v>335</v>
      </c>
      <c r="B28" s="202"/>
      <c r="C28" s="202"/>
      <c r="D28" s="389" t="s">
        <v>187</v>
      </c>
      <c r="E28" s="472">
        <f>SUM('G.50-3'!L38)</f>
        <v>166000</v>
      </c>
      <c r="F28" s="372"/>
      <c r="G28" s="371"/>
      <c r="H28" s="377" t="s">
        <v>122</v>
      </c>
      <c r="I28" s="381"/>
      <c r="J28" s="521" t="s">
        <v>170</v>
      </c>
      <c r="K28" s="522"/>
    </row>
    <row r="29" spans="1:11" ht="21" customHeight="1" thickBot="1">
      <c r="A29" s="201"/>
      <c r="B29" s="202"/>
      <c r="C29" s="202"/>
      <c r="D29" s="390"/>
      <c r="E29" s="385"/>
      <c r="F29" s="372"/>
      <c r="G29" s="371"/>
      <c r="H29" s="377" t="s">
        <v>320</v>
      </c>
      <c r="I29" s="381"/>
      <c r="J29" s="521" t="s">
        <v>170</v>
      </c>
      <c r="K29" s="522"/>
    </row>
    <row r="30" spans="1:11" ht="15.75" customHeight="1">
      <c r="A30" s="203"/>
      <c r="B30" s="363" t="s">
        <v>277</v>
      </c>
      <c r="C30" s="43"/>
      <c r="D30" s="371"/>
      <c r="E30" s="386">
        <f>SUM(E18:E29)</f>
        <v>248704</v>
      </c>
      <c r="F30" s="372"/>
      <c r="G30" s="371"/>
      <c r="H30" s="377"/>
      <c r="I30" s="381"/>
      <c r="J30" s="374"/>
      <c r="K30" s="338"/>
    </row>
    <row r="31" spans="1:11" ht="30" customHeight="1" thickBot="1">
      <c r="A31" s="204"/>
      <c r="B31" s="128"/>
      <c r="C31" s="128"/>
      <c r="D31" s="373"/>
      <c r="E31" s="205"/>
      <c r="F31" s="204"/>
      <c r="G31" s="373"/>
      <c r="H31" s="382"/>
      <c r="I31" s="383"/>
      <c r="J31" s="143"/>
      <c r="K31" s="206"/>
    </row>
    <row r="32" ht="12.75" customHeight="1"/>
    <row r="33" ht="15" customHeight="1"/>
    <row r="34" ht="1.5" customHeight="1"/>
    <row r="35" ht="18" customHeight="1"/>
    <row r="36" ht="20.25" customHeight="1"/>
  </sheetData>
  <sheetProtection password="855D" objects="1"/>
  <mergeCells count="18">
    <mergeCell ref="J22:K22"/>
    <mergeCell ref="J21:K21"/>
    <mergeCell ref="A12:C12"/>
    <mergeCell ref="A13:C13"/>
    <mergeCell ref="A5:B5"/>
    <mergeCell ref="A6:B6"/>
    <mergeCell ref="A11:C11"/>
    <mergeCell ref="J17:K17"/>
    <mergeCell ref="J29:K29"/>
    <mergeCell ref="J18:K18"/>
    <mergeCell ref="J25:K25"/>
    <mergeCell ref="J28:K28"/>
    <mergeCell ref="J27:K27"/>
    <mergeCell ref="J26:K26"/>
    <mergeCell ref="J19:K19"/>
    <mergeCell ref="J20:K20"/>
    <mergeCell ref="J24:K24"/>
    <mergeCell ref="J23:K23"/>
  </mergeCells>
  <printOptions horizontalCentered="1"/>
  <pageMargins left="0.3937007874015748" right="0.3937007874015748" top="0.46" bottom="0.3937007874015748" header="0.2" footer="0.3937007874015748"/>
  <pageSetup horizontalDpi="300" verticalDpi="300" orientation="landscape" paperSize="9" scale="115" r:id="rId3"/>
  <drawing r:id="rId2"/>
  <legacyDrawing r:id="rId1"/>
</worksheet>
</file>

<file path=xl/worksheets/sheet6.xml><?xml version="1.0" encoding="utf-8"?>
<worksheet xmlns="http://schemas.openxmlformats.org/spreadsheetml/2006/main" xmlns:r="http://schemas.openxmlformats.org/officeDocument/2006/relationships">
  <sheetPr codeName="Feuil14"/>
  <dimension ref="B2:L43"/>
  <sheetViews>
    <sheetView showGridLines="0" zoomScale="142" zoomScaleNormal="142" zoomScalePageLayoutView="0" workbookViewId="0" topLeftCell="A19">
      <selection activeCell="E34" sqref="E34"/>
    </sheetView>
  </sheetViews>
  <sheetFormatPr defaultColWidth="11.00390625" defaultRowHeight="12.75"/>
  <cols>
    <col min="1" max="1" width="2.25390625" style="0" customWidth="1"/>
    <col min="2" max="2" width="10.125" style="0" customWidth="1"/>
    <col min="3" max="3" width="35.375" style="0" customWidth="1"/>
    <col min="4" max="4" width="3.75390625" style="0" customWidth="1"/>
    <col min="5" max="5" width="12.75390625" style="0" customWidth="1"/>
    <col min="6" max="6" width="4.75390625" style="0" customWidth="1"/>
    <col min="7" max="7" width="9.00390625" style="0" customWidth="1"/>
    <col min="8" max="8" width="3.00390625" style="0" customWidth="1"/>
    <col min="9" max="9" width="15.625" style="0" customWidth="1"/>
    <col min="10" max="10" width="6.125" style="0" customWidth="1"/>
    <col min="11" max="11" width="3.25390625" style="0" customWidth="1"/>
    <col min="12" max="12" width="14.00390625" style="0" customWidth="1"/>
    <col min="13" max="13" width="3.125" style="0" customWidth="1"/>
  </cols>
  <sheetData>
    <row r="1" ht="5.25" customHeight="1" thickBot="1"/>
    <row r="2" spans="2:12" ht="18.75" thickBot="1">
      <c r="B2" s="20" t="s">
        <v>40</v>
      </c>
      <c r="C2" s="20"/>
      <c r="D2" s="540" t="s">
        <v>42</v>
      </c>
      <c r="E2" s="541"/>
      <c r="F2" s="541"/>
      <c r="G2" s="541"/>
      <c r="H2" s="541"/>
      <c r="I2" s="541"/>
      <c r="J2" s="542"/>
      <c r="L2" s="464" t="str">
        <f>'G.50-1'!A12</f>
        <v>0012363366663</v>
      </c>
    </row>
    <row r="3" spans="2:12" ht="11.25" customHeight="1">
      <c r="B3" s="20" t="s">
        <v>67</v>
      </c>
      <c r="C3" s="20"/>
      <c r="L3" s="40" t="str">
        <f>'G.50-1'!E5</f>
        <v>février</v>
      </c>
    </row>
    <row r="4" spans="2:12" ht="16.5" customHeight="1">
      <c r="B4" s="20" t="s">
        <v>41</v>
      </c>
      <c r="C4" s="20"/>
      <c r="D4" s="543" t="s">
        <v>43</v>
      </c>
      <c r="E4" s="543"/>
      <c r="F4" s="543"/>
      <c r="G4" s="543"/>
      <c r="H4" s="543"/>
      <c r="I4" s="543"/>
      <c r="J4" s="543"/>
      <c r="L4" s="41">
        <f>'G.50-1'!E3</f>
        <v>2021</v>
      </c>
    </row>
    <row r="5" spans="2:3" ht="6" customHeight="1" thickBot="1">
      <c r="B5" s="20"/>
      <c r="C5" s="20"/>
    </row>
    <row r="6" spans="2:12" ht="13.5" customHeight="1">
      <c r="B6" s="406" t="s">
        <v>19</v>
      </c>
      <c r="C6" s="437"/>
      <c r="D6" s="548" t="s">
        <v>20</v>
      </c>
      <c r="E6" s="549"/>
      <c r="F6" s="548" t="s">
        <v>20</v>
      </c>
      <c r="G6" s="550"/>
      <c r="H6" s="549"/>
      <c r="I6" s="445" t="s">
        <v>20</v>
      </c>
      <c r="J6" s="438" t="s">
        <v>22</v>
      </c>
      <c r="K6" s="551" t="s">
        <v>33</v>
      </c>
      <c r="L6" s="552"/>
    </row>
    <row r="7" spans="2:12" ht="14.25" customHeight="1">
      <c r="B7" s="439"/>
      <c r="C7" s="350" t="s">
        <v>297</v>
      </c>
      <c r="D7" s="553" t="s">
        <v>0</v>
      </c>
      <c r="E7" s="555"/>
      <c r="F7" s="553" t="s">
        <v>10</v>
      </c>
      <c r="G7" s="554"/>
      <c r="H7" s="555"/>
      <c r="I7" s="350" t="s">
        <v>21</v>
      </c>
      <c r="J7" s="27"/>
      <c r="K7" s="553" t="s">
        <v>34</v>
      </c>
      <c r="L7" s="556"/>
    </row>
    <row r="8" spans="2:12" ht="14.25" customHeight="1">
      <c r="B8" s="440" t="s">
        <v>212</v>
      </c>
      <c r="C8" s="5" t="s">
        <v>337</v>
      </c>
      <c r="D8" s="531">
        <f aca="true" t="shared" si="0" ref="D8:D13">SUM(F8+I8)</f>
        <v>0</v>
      </c>
      <c r="E8" s="532"/>
      <c r="F8" s="531">
        <f>'Saisie-chiffres'!F15</f>
        <v>0</v>
      </c>
      <c r="G8" s="532"/>
      <c r="H8" s="544"/>
      <c r="I8" s="28">
        <f>'Saisie-chiffres'!G15</f>
        <v>0</v>
      </c>
      <c r="J8" s="15">
        <v>0.09</v>
      </c>
      <c r="K8" s="535">
        <f aca="true" t="shared" si="1" ref="K8:K13">SUM(I8*9/100)</f>
        <v>0</v>
      </c>
      <c r="L8" s="536"/>
    </row>
    <row r="9" spans="2:12" ht="14.25" customHeight="1">
      <c r="B9" s="440" t="s">
        <v>190</v>
      </c>
      <c r="C9" s="5" t="s">
        <v>338</v>
      </c>
      <c r="D9" s="531">
        <f t="shared" si="0"/>
        <v>0</v>
      </c>
      <c r="E9" s="532"/>
      <c r="F9" s="531">
        <f>'Saisie-chiffres'!F16</f>
        <v>0</v>
      </c>
      <c r="G9" s="532"/>
      <c r="H9" s="544"/>
      <c r="I9" s="28">
        <f>'Saisie-chiffres'!G16</f>
        <v>0</v>
      </c>
      <c r="J9" s="392" t="s">
        <v>280</v>
      </c>
      <c r="K9" s="535">
        <f t="shared" si="1"/>
        <v>0</v>
      </c>
      <c r="L9" s="536"/>
    </row>
    <row r="10" spans="2:12" ht="15.75">
      <c r="B10" s="440" t="s">
        <v>191</v>
      </c>
      <c r="C10" s="5" t="s">
        <v>339</v>
      </c>
      <c r="D10" s="531">
        <f t="shared" si="0"/>
        <v>0</v>
      </c>
      <c r="E10" s="532"/>
      <c r="F10" s="531">
        <f>'Saisie-chiffres'!F17</f>
        <v>0</v>
      </c>
      <c r="G10" s="532"/>
      <c r="H10" s="544"/>
      <c r="I10" s="28">
        <f>'Saisie-chiffres'!G17</f>
        <v>0</v>
      </c>
      <c r="J10" s="393" t="s">
        <v>280</v>
      </c>
      <c r="K10" s="535">
        <f t="shared" si="1"/>
        <v>0</v>
      </c>
      <c r="L10" s="536"/>
    </row>
    <row r="11" spans="2:12" ht="15.75">
      <c r="B11" s="440" t="s">
        <v>288</v>
      </c>
      <c r="C11" s="5" t="s">
        <v>282</v>
      </c>
      <c r="D11" s="531">
        <f t="shared" si="0"/>
        <v>0</v>
      </c>
      <c r="E11" s="532"/>
      <c r="F11" s="531">
        <f>'Saisie-chiffres'!F18</f>
        <v>0</v>
      </c>
      <c r="G11" s="532"/>
      <c r="H11" s="544"/>
      <c r="I11" s="28">
        <f>'Saisie-chiffres'!G18</f>
        <v>0</v>
      </c>
      <c r="J11" s="393" t="s">
        <v>280</v>
      </c>
      <c r="K11" s="535">
        <f t="shared" si="1"/>
        <v>0</v>
      </c>
      <c r="L11" s="536"/>
    </row>
    <row r="12" spans="2:12" ht="14.25" customHeight="1">
      <c r="B12" s="440" t="s">
        <v>289</v>
      </c>
      <c r="C12" s="5" t="s">
        <v>323</v>
      </c>
      <c r="D12" s="531">
        <f t="shared" si="0"/>
        <v>0</v>
      </c>
      <c r="E12" s="532"/>
      <c r="F12" s="531">
        <f>'Saisie-chiffres'!F19</f>
        <v>0</v>
      </c>
      <c r="G12" s="532"/>
      <c r="H12" s="544"/>
      <c r="I12" s="28">
        <f>'Saisie-chiffres'!G19</f>
        <v>0</v>
      </c>
      <c r="J12" s="393" t="s">
        <v>280</v>
      </c>
      <c r="K12" s="535">
        <f t="shared" si="1"/>
        <v>0</v>
      </c>
      <c r="L12" s="536"/>
    </row>
    <row r="13" spans="2:12" ht="14.25" customHeight="1">
      <c r="B13" s="440" t="s">
        <v>290</v>
      </c>
      <c r="C13" s="5" t="s">
        <v>324</v>
      </c>
      <c r="D13" s="531">
        <f t="shared" si="0"/>
        <v>0</v>
      </c>
      <c r="E13" s="532"/>
      <c r="F13" s="531">
        <f>'Saisie-chiffres'!F20</f>
        <v>0</v>
      </c>
      <c r="G13" s="532"/>
      <c r="H13" s="544"/>
      <c r="I13" s="28">
        <f>'Saisie-chiffres'!G20</f>
        <v>0</v>
      </c>
      <c r="J13" s="393" t="s">
        <v>280</v>
      </c>
      <c r="K13" s="535">
        <f t="shared" si="1"/>
        <v>0</v>
      </c>
      <c r="L13" s="536"/>
    </row>
    <row r="14" spans="2:12" ht="3" customHeight="1" thickBot="1">
      <c r="B14" s="441"/>
      <c r="C14" s="394"/>
      <c r="D14" s="395"/>
      <c r="E14" s="396"/>
      <c r="F14" s="397"/>
      <c r="G14" s="398"/>
      <c r="H14" s="399"/>
      <c r="I14" s="400"/>
      <c r="J14" s="401"/>
      <c r="K14" s="402"/>
      <c r="L14" s="442"/>
    </row>
    <row r="15" spans="2:12" ht="3" customHeight="1">
      <c r="B15" s="440"/>
      <c r="C15" s="5"/>
      <c r="D15" s="234"/>
      <c r="E15" s="235"/>
      <c r="F15" s="234"/>
      <c r="G15" s="235"/>
      <c r="H15" s="236"/>
      <c r="I15" s="237"/>
      <c r="J15" s="404"/>
      <c r="K15" s="295"/>
      <c r="L15" s="443"/>
    </row>
    <row r="16" spans="2:12" ht="14.25" customHeight="1">
      <c r="B16" s="440" t="s">
        <v>192</v>
      </c>
      <c r="C16" s="5" t="s">
        <v>285</v>
      </c>
      <c r="D16" s="533">
        <f>SUM(F16+I16)</f>
        <v>0</v>
      </c>
      <c r="E16" s="534"/>
      <c r="F16" s="533">
        <f>'Saisie-chiffres'!F24</f>
        <v>0</v>
      </c>
      <c r="G16" s="534"/>
      <c r="H16" s="539"/>
      <c r="I16" s="473">
        <f>'Saisie-chiffres'!G24</f>
        <v>0</v>
      </c>
      <c r="J16" s="392">
        <v>0.19</v>
      </c>
      <c r="K16" s="537">
        <f>SUM(I16*19/100)</f>
        <v>0</v>
      </c>
      <c r="L16" s="538"/>
    </row>
    <row r="17" spans="2:12" ht="14.25" customHeight="1">
      <c r="B17" s="440" t="s">
        <v>193</v>
      </c>
      <c r="C17" s="5" t="s">
        <v>291</v>
      </c>
      <c r="D17" s="533">
        <v>1000000</v>
      </c>
      <c r="E17" s="534"/>
      <c r="F17" s="533">
        <f>'Saisie-chiffres'!F25</f>
        <v>0</v>
      </c>
      <c r="G17" s="534"/>
      <c r="H17" s="539"/>
      <c r="I17" s="473">
        <f>D17</f>
        <v>1000000</v>
      </c>
      <c r="J17" s="393" t="s">
        <v>280</v>
      </c>
      <c r="K17" s="537">
        <f aca="true" t="shared" si="2" ref="K17:K29">SUM(I17*19/100)</f>
        <v>190000</v>
      </c>
      <c r="L17" s="538"/>
    </row>
    <row r="18" spans="2:12" ht="14.25" customHeight="1">
      <c r="B18" s="440" t="s">
        <v>194</v>
      </c>
      <c r="C18" s="5" t="s">
        <v>340</v>
      </c>
      <c r="D18" s="533">
        <f aca="true" t="shared" si="3" ref="D18:D29">SUM(F18+I18)</f>
        <v>0</v>
      </c>
      <c r="E18" s="534"/>
      <c r="F18" s="533">
        <f>'Saisie-chiffres'!F26</f>
        <v>0</v>
      </c>
      <c r="G18" s="534"/>
      <c r="H18" s="539"/>
      <c r="I18" s="473">
        <f>'Saisie-chiffres'!G26</f>
        <v>0</v>
      </c>
      <c r="J18" s="393" t="s">
        <v>280</v>
      </c>
      <c r="K18" s="537">
        <f t="shared" si="2"/>
        <v>0</v>
      </c>
      <c r="L18" s="538"/>
    </row>
    <row r="19" spans="2:12" ht="14.25" customHeight="1">
      <c r="B19" s="440" t="s">
        <v>195</v>
      </c>
      <c r="C19" s="5" t="s">
        <v>292</v>
      </c>
      <c r="D19" s="533">
        <f t="shared" si="3"/>
        <v>0</v>
      </c>
      <c r="E19" s="534"/>
      <c r="F19" s="533">
        <f>'Saisie-chiffres'!F27</f>
        <v>0</v>
      </c>
      <c r="G19" s="534"/>
      <c r="H19" s="539"/>
      <c r="I19" s="473">
        <f>'Saisie-chiffres'!G27</f>
        <v>0</v>
      </c>
      <c r="J19" s="403" t="s">
        <v>280</v>
      </c>
      <c r="K19" s="537">
        <f t="shared" si="2"/>
        <v>0</v>
      </c>
      <c r="L19" s="538"/>
    </row>
    <row r="20" spans="2:12" ht="15.75">
      <c r="B20" s="440" t="s">
        <v>196</v>
      </c>
      <c r="C20" s="5" t="s">
        <v>44</v>
      </c>
      <c r="D20" s="533">
        <f t="shared" si="3"/>
        <v>0</v>
      </c>
      <c r="E20" s="534"/>
      <c r="F20" s="533">
        <f>'Saisie-chiffres'!F28</f>
        <v>0</v>
      </c>
      <c r="G20" s="534"/>
      <c r="H20" s="539"/>
      <c r="I20" s="473">
        <f>'Saisie-chiffres'!G28</f>
        <v>0</v>
      </c>
      <c r="J20" s="403" t="s">
        <v>280</v>
      </c>
      <c r="K20" s="537">
        <f t="shared" si="2"/>
        <v>0</v>
      </c>
      <c r="L20" s="538"/>
    </row>
    <row r="21" spans="2:12" ht="15.75">
      <c r="B21" s="440" t="s">
        <v>197</v>
      </c>
      <c r="C21" s="5" t="s">
        <v>66</v>
      </c>
      <c r="D21" s="533">
        <f t="shared" si="3"/>
        <v>0</v>
      </c>
      <c r="E21" s="534"/>
      <c r="F21" s="533">
        <f>'Saisie-chiffres'!F29</f>
        <v>0</v>
      </c>
      <c r="G21" s="534"/>
      <c r="H21" s="539"/>
      <c r="I21" s="473">
        <f>'Saisie-chiffres'!G29</f>
        <v>0</v>
      </c>
      <c r="J21" s="393" t="s">
        <v>280</v>
      </c>
      <c r="K21" s="537">
        <f t="shared" si="2"/>
        <v>0</v>
      </c>
      <c r="L21" s="538"/>
    </row>
    <row r="22" spans="2:12" ht="14.25" customHeight="1">
      <c r="B22" s="440" t="s">
        <v>198</v>
      </c>
      <c r="C22" s="5" t="s">
        <v>65</v>
      </c>
      <c r="D22" s="533">
        <f t="shared" si="3"/>
        <v>0</v>
      </c>
      <c r="E22" s="534"/>
      <c r="F22" s="533">
        <f>'Saisie-chiffres'!F30</f>
        <v>0</v>
      </c>
      <c r="G22" s="534"/>
      <c r="H22" s="539"/>
      <c r="I22" s="473">
        <f>'Saisie-chiffres'!G30</f>
        <v>0</v>
      </c>
      <c r="J22" s="393" t="s">
        <v>280</v>
      </c>
      <c r="K22" s="537">
        <f t="shared" si="2"/>
        <v>0</v>
      </c>
      <c r="L22" s="538"/>
    </row>
    <row r="23" spans="2:12" ht="14.25" customHeight="1">
      <c r="B23" s="440" t="s">
        <v>199</v>
      </c>
      <c r="C23" s="324" t="s">
        <v>45</v>
      </c>
      <c r="D23" s="533">
        <f t="shared" si="3"/>
        <v>0</v>
      </c>
      <c r="E23" s="534"/>
      <c r="F23" s="533">
        <f>'Saisie-chiffres'!F31</f>
        <v>0</v>
      </c>
      <c r="G23" s="534"/>
      <c r="H23" s="539"/>
      <c r="I23" s="473">
        <f>'Saisie-chiffres'!G31</f>
        <v>0</v>
      </c>
      <c r="J23" s="393" t="s">
        <v>280</v>
      </c>
      <c r="K23" s="537">
        <f t="shared" si="2"/>
        <v>0</v>
      </c>
      <c r="L23" s="538"/>
    </row>
    <row r="24" spans="2:12" ht="14.25" customHeight="1">
      <c r="B24" s="440" t="s">
        <v>200</v>
      </c>
      <c r="C24" s="5" t="s">
        <v>341</v>
      </c>
      <c r="D24" s="533">
        <f t="shared" si="3"/>
        <v>0</v>
      </c>
      <c r="E24" s="534"/>
      <c r="F24" s="533">
        <f>'Saisie-chiffres'!F32</f>
        <v>0</v>
      </c>
      <c r="G24" s="534"/>
      <c r="H24" s="539"/>
      <c r="I24" s="473">
        <f>'Saisie-chiffres'!G32</f>
        <v>0</v>
      </c>
      <c r="J24" s="393" t="s">
        <v>280</v>
      </c>
      <c r="K24" s="537">
        <f t="shared" si="2"/>
        <v>0</v>
      </c>
      <c r="L24" s="538"/>
    </row>
    <row r="25" spans="2:12" ht="14.25" customHeight="1">
      <c r="B25" s="440" t="s">
        <v>201</v>
      </c>
      <c r="C25" s="5" t="s">
        <v>342</v>
      </c>
      <c r="D25" s="533">
        <f t="shared" si="3"/>
        <v>0</v>
      </c>
      <c r="E25" s="534"/>
      <c r="F25" s="533">
        <f>'Saisie-chiffres'!F33</f>
        <v>0</v>
      </c>
      <c r="G25" s="534"/>
      <c r="H25" s="539"/>
      <c r="I25" s="473">
        <f>'Saisie-chiffres'!G33</f>
        <v>0</v>
      </c>
      <c r="J25" s="393" t="s">
        <v>280</v>
      </c>
      <c r="K25" s="537">
        <f t="shared" si="2"/>
        <v>0</v>
      </c>
      <c r="L25" s="538"/>
    </row>
    <row r="26" spans="2:12" ht="14.25" customHeight="1">
      <c r="B26" s="440" t="s">
        <v>202</v>
      </c>
      <c r="C26" s="5" t="s">
        <v>46</v>
      </c>
      <c r="D26" s="533">
        <f t="shared" si="3"/>
        <v>0</v>
      </c>
      <c r="E26" s="534"/>
      <c r="F26" s="533">
        <f>'Saisie-chiffres'!F34</f>
        <v>0</v>
      </c>
      <c r="G26" s="534"/>
      <c r="H26" s="539"/>
      <c r="I26" s="473">
        <f>'Saisie-chiffres'!G34</f>
        <v>0</v>
      </c>
      <c r="J26" s="393" t="s">
        <v>280</v>
      </c>
      <c r="K26" s="537">
        <f t="shared" si="2"/>
        <v>0</v>
      </c>
      <c r="L26" s="538"/>
    </row>
    <row r="27" spans="2:12" ht="14.25" customHeight="1">
      <c r="B27" s="440" t="s">
        <v>203</v>
      </c>
      <c r="C27" s="5" t="s">
        <v>125</v>
      </c>
      <c r="D27" s="533">
        <f t="shared" si="3"/>
        <v>0</v>
      </c>
      <c r="E27" s="534"/>
      <c r="F27" s="533">
        <f>'Saisie-chiffres'!F35</f>
        <v>0</v>
      </c>
      <c r="G27" s="534"/>
      <c r="H27" s="539"/>
      <c r="I27" s="473">
        <f>'Saisie-chiffres'!G35</f>
        <v>0</v>
      </c>
      <c r="J27" s="393" t="s">
        <v>280</v>
      </c>
      <c r="K27" s="537">
        <f t="shared" si="2"/>
        <v>0</v>
      </c>
      <c r="L27" s="538"/>
    </row>
    <row r="28" spans="2:12" ht="14.25" customHeight="1">
      <c r="B28" s="440" t="s">
        <v>204</v>
      </c>
      <c r="C28" s="5" t="s">
        <v>343</v>
      </c>
      <c r="D28" s="533"/>
      <c r="E28" s="534"/>
      <c r="F28" s="533">
        <f>'Saisie-chiffres'!F36</f>
        <v>0</v>
      </c>
      <c r="G28" s="534"/>
      <c r="H28" s="539"/>
      <c r="I28" s="473"/>
      <c r="J28" s="488">
        <v>0.19</v>
      </c>
      <c r="K28" s="537">
        <f t="shared" si="2"/>
        <v>0</v>
      </c>
      <c r="L28" s="538"/>
    </row>
    <row r="29" spans="2:12" ht="14.25" customHeight="1">
      <c r="B29" s="440" t="s">
        <v>205</v>
      </c>
      <c r="C29" s="5" t="s">
        <v>213</v>
      </c>
      <c r="D29" s="533">
        <f t="shared" si="3"/>
        <v>0</v>
      </c>
      <c r="E29" s="534"/>
      <c r="F29" s="533">
        <f>'Saisie-chiffres'!F37</f>
        <v>0</v>
      </c>
      <c r="G29" s="534"/>
      <c r="H29" s="539"/>
      <c r="I29" s="473">
        <f>'Saisie-chiffres'!G37</f>
        <v>0</v>
      </c>
      <c r="J29" s="393" t="s">
        <v>280</v>
      </c>
      <c r="K29" s="537">
        <f t="shared" si="2"/>
        <v>0</v>
      </c>
      <c r="L29" s="538"/>
    </row>
    <row r="30" spans="2:12" ht="20.25" customHeight="1" thickBot="1">
      <c r="B30" s="444"/>
      <c r="C30" s="434" t="s">
        <v>293</v>
      </c>
      <c r="D30" s="557">
        <f>SUM(D8:E29)</f>
        <v>1000000</v>
      </c>
      <c r="E30" s="558"/>
      <c r="F30" s="557">
        <f>SUM(F8:H29)</f>
        <v>0</v>
      </c>
      <c r="G30" s="558"/>
      <c r="H30" s="559"/>
      <c r="I30" s="435">
        <f>SUM(I8:I29)</f>
        <v>1000000</v>
      </c>
      <c r="J30" s="436"/>
      <c r="K30" s="575">
        <f>SUM(K8:L29)</f>
        <v>190000</v>
      </c>
      <c r="L30" s="576"/>
    </row>
    <row r="31" spans="2:9" ht="16.5" customHeight="1" thickBot="1">
      <c r="B31" s="428"/>
      <c r="C31" s="433" t="s">
        <v>47</v>
      </c>
      <c r="G31" s="433" t="s">
        <v>48</v>
      </c>
      <c r="H31" s="405"/>
      <c r="I31" s="405"/>
    </row>
    <row r="32" spans="2:12" ht="14.25" customHeight="1">
      <c r="B32" s="428"/>
      <c r="C32" s="429" t="s">
        <v>294</v>
      </c>
      <c r="D32" s="420"/>
      <c r="E32" s="421" t="s">
        <v>35</v>
      </c>
      <c r="G32" s="406" t="s">
        <v>13</v>
      </c>
      <c r="H32" s="577" t="s">
        <v>36</v>
      </c>
      <c r="I32" s="578"/>
      <c r="J32" s="578"/>
      <c r="K32" s="579"/>
      <c r="L32" s="407"/>
    </row>
    <row r="33" spans="2:12" ht="12.75" customHeight="1">
      <c r="B33" s="425" t="s">
        <v>206</v>
      </c>
      <c r="C33" s="560" t="s">
        <v>49</v>
      </c>
      <c r="D33" s="561"/>
      <c r="E33" s="140">
        <v>5000</v>
      </c>
      <c r="G33" s="408" t="s">
        <v>229</v>
      </c>
      <c r="H33" s="580" t="s">
        <v>38</v>
      </c>
      <c r="I33" s="581"/>
      <c r="J33" s="581"/>
      <c r="K33" s="582"/>
      <c r="L33" s="409">
        <f>ROUNDDOWN('Saisie-chiffres'!G50,0)</f>
        <v>0</v>
      </c>
    </row>
    <row r="34" spans="2:12" ht="15" customHeight="1">
      <c r="B34" s="425" t="s">
        <v>207</v>
      </c>
      <c r="C34" s="562" t="s">
        <v>128</v>
      </c>
      <c r="D34" s="563"/>
      <c r="E34" s="474">
        <v>19000</v>
      </c>
      <c r="G34" s="408"/>
      <c r="H34" s="569" t="s">
        <v>39</v>
      </c>
      <c r="I34" s="570"/>
      <c r="J34" s="570"/>
      <c r="K34" s="571"/>
      <c r="L34" s="410"/>
    </row>
    <row r="35" spans="2:12" ht="12.75" customHeight="1">
      <c r="B35" s="425" t="s">
        <v>208</v>
      </c>
      <c r="C35" s="562" t="s">
        <v>126</v>
      </c>
      <c r="D35" s="563"/>
      <c r="E35" s="475">
        <f>ROUNDDOWN('Saisie-chiffres'!F46,0)</f>
        <v>0</v>
      </c>
      <c r="G35" s="408" t="s">
        <v>230</v>
      </c>
      <c r="H35" s="21" t="s">
        <v>50</v>
      </c>
      <c r="I35" s="22"/>
      <c r="J35" s="22"/>
      <c r="K35" s="23"/>
      <c r="L35" s="410"/>
    </row>
    <row r="36" spans="2:12" ht="14.25" customHeight="1">
      <c r="B36" s="425" t="s">
        <v>209</v>
      </c>
      <c r="C36" s="562" t="s">
        <v>129</v>
      </c>
      <c r="D36" s="563"/>
      <c r="E36" s="475">
        <f>ROUNDDOWN('Saisie-chiffres'!F47,0)</f>
        <v>0</v>
      </c>
      <c r="G36" s="408"/>
      <c r="H36" s="24" t="s">
        <v>124</v>
      </c>
      <c r="I36" s="25"/>
      <c r="J36" s="25"/>
      <c r="K36" s="26"/>
      <c r="L36" s="411">
        <f>K30</f>
        <v>190000</v>
      </c>
    </row>
    <row r="37" spans="2:12" ht="14.25" customHeight="1">
      <c r="B37" s="425" t="s">
        <v>210</v>
      </c>
      <c r="C37" s="562" t="s">
        <v>123</v>
      </c>
      <c r="D37" s="563"/>
      <c r="E37" s="475">
        <f>ROUNDDOWN('Saisie-chiffres'!F48,0)</f>
        <v>0</v>
      </c>
      <c r="G37" s="408" t="s">
        <v>32</v>
      </c>
      <c r="H37" s="572" t="s">
        <v>37</v>
      </c>
      <c r="I37" s="573"/>
      <c r="J37" s="573"/>
      <c r="K37" s="574"/>
      <c r="L37" s="412">
        <f>E39</f>
        <v>24000</v>
      </c>
    </row>
    <row r="38" spans="2:12" ht="13.5" customHeight="1">
      <c r="B38" s="425" t="s">
        <v>211</v>
      </c>
      <c r="C38" s="564" t="s">
        <v>127</v>
      </c>
      <c r="D38" s="565"/>
      <c r="E38" s="476">
        <f>ROUNDDOWN('Saisie-chiffres'!F49,0)</f>
        <v>0</v>
      </c>
      <c r="G38" s="408" t="s">
        <v>231</v>
      </c>
      <c r="H38" s="566" t="s">
        <v>131</v>
      </c>
      <c r="I38" s="567"/>
      <c r="J38" s="567"/>
      <c r="K38" s="568"/>
      <c r="L38" s="411">
        <f>IF((L36-L37)&gt;0,L36-L37,0)</f>
        <v>166000</v>
      </c>
    </row>
    <row r="39" spans="2:12" ht="13.5" customHeight="1">
      <c r="B39" s="426"/>
      <c r="C39" s="430" t="s">
        <v>295</v>
      </c>
      <c r="D39" s="30"/>
      <c r="E39" s="422">
        <f>SUM(E33:E38)</f>
        <v>24000</v>
      </c>
      <c r="G39" s="413"/>
      <c r="H39" s="32" t="s">
        <v>130</v>
      </c>
      <c r="I39" s="33"/>
      <c r="J39" s="33"/>
      <c r="K39" s="34"/>
      <c r="L39" s="414"/>
    </row>
    <row r="40" spans="2:12" ht="12.75" customHeight="1">
      <c r="B40" s="426"/>
      <c r="C40" s="431"/>
      <c r="D40" s="31"/>
      <c r="E40" s="477"/>
      <c r="G40" s="413" t="s">
        <v>232</v>
      </c>
      <c r="H40" s="545" t="s">
        <v>132</v>
      </c>
      <c r="I40" s="546"/>
      <c r="J40" s="546"/>
      <c r="K40" s="547"/>
      <c r="L40" s="415">
        <f>IF((L36-L37)&lt;0,-L36+L37,0)</f>
        <v>0</v>
      </c>
    </row>
    <row r="41" spans="2:12" ht="6" customHeight="1" thickBot="1">
      <c r="B41" s="427"/>
      <c r="C41" s="432"/>
      <c r="D41" s="423"/>
      <c r="E41" s="424"/>
      <c r="F41" s="4"/>
      <c r="G41" s="342"/>
      <c r="H41" s="416"/>
      <c r="I41" s="417"/>
      <c r="J41" s="417"/>
      <c r="K41" s="418"/>
      <c r="L41" s="419"/>
    </row>
    <row r="42" ht="14.25" customHeight="1"/>
    <row r="43" spans="2:12" s="4" customFormat="1" ht="4.5" customHeight="1">
      <c r="B43"/>
      <c r="C43"/>
      <c r="D43"/>
      <c r="E43"/>
      <c r="F43"/>
      <c r="G43"/>
      <c r="H43"/>
      <c r="I43"/>
      <c r="J43"/>
      <c r="K43"/>
      <c r="L43"/>
    </row>
  </sheetData>
  <sheetProtection password="855D" objects="1"/>
  <mergeCells count="83">
    <mergeCell ref="K9:L9"/>
    <mergeCell ref="D19:E19"/>
    <mergeCell ref="K27:L27"/>
    <mergeCell ref="K8:L8"/>
    <mergeCell ref="K26:L26"/>
    <mergeCell ref="K22:L22"/>
    <mergeCell ref="K23:L23"/>
    <mergeCell ref="K24:L24"/>
    <mergeCell ref="K18:L18"/>
    <mergeCell ref="K20:L20"/>
    <mergeCell ref="K25:L25"/>
    <mergeCell ref="F26:H26"/>
    <mergeCell ref="F27:H27"/>
    <mergeCell ref="F16:H16"/>
    <mergeCell ref="F17:H17"/>
    <mergeCell ref="F25:H25"/>
    <mergeCell ref="F18:H18"/>
    <mergeCell ref="F19:H19"/>
    <mergeCell ref="F23:H23"/>
    <mergeCell ref="D23:E23"/>
    <mergeCell ref="D21:E21"/>
    <mergeCell ref="D22:E22"/>
    <mergeCell ref="D25:E25"/>
    <mergeCell ref="D16:E16"/>
    <mergeCell ref="D18:E18"/>
    <mergeCell ref="K10:L10"/>
    <mergeCell ref="F22:H22"/>
    <mergeCell ref="F13:H13"/>
    <mergeCell ref="F12:H12"/>
    <mergeCell ref="F11:H11"/>
    <mergeCell ref="F20:H20"/>
    <mergeCell ref="F21:H21"/>
    <mergeCell ref="K17:L17"/>
    <mergeCell ref="K11:L11"/>
    <mergeCell ref="K12:L12"/>
    <mergeCell ref="C38:D38"/>
    <mergeCell ref="H38:K38"/>
    <mergeCell ref="H34:K34"/>
    <mergeCell ref="H37:K37"/>
    <mergeCell ref="D29:E29"/>
    <mergeCell ref="K30:L30"/>
    <mergeCell ref="H32:K32"/>
    <mergeCell ref="H33:K33"/>
    <mergeCell ref="F29:H29"/>
    <mergeCell ref="F28:H28"/>
    <mergeCell ref="K29:L29"/>
    <mergeCell ref="K28:L28"/>
    <mergeCell ref="D28:E28"/>
    <mergeCell ref="C33:D33"/>
    <mergeCell ref="C37:D37"/>
    <mergeCell ref="C35:D35"/>
    <mergeCell ref="C36:D36"/>
    <mergeCell ref="C34:D34"/>
    <mergeCell ref="H40:K40"/>
    <mergeCell ref="D6:E6"/>
    <mergeCell ref="F6:H6"/>
    <mergeCell ref="K6:L6"/>
    <mergeCell ref="F7:H7"/>
    <mergeCell ref="K7:L7"/>
    <mergeCell ref="D7:E7"/>
    <mergeCell ref="D30:E30"/>
    <mergeCell ref="F30:H30"/>
    <mergeCell ref="D24:E24"/>
    <mergeCell ref="D11:E11"/>
    <mergeCell ref="D12:E12"/>
    <mergeCell ref="D2:J2"/>
    <mergeCell ref="D4:J4"/>
    <mergeCell ref="F8:H8"/>
    <mergeCell ref="D8:E8"/>
    <mergeCell ref="D9:E9"/>
    <mergeCell ref="D10:E10"/>
    <mergeCell ref="F9:H9"/>
    <mergeCell ref="F10:H10"/>
    <mergeCell ref="D13:E13"/>
    <mergeCell ref="D27:E27"/>
    <mergeCell ref="K13:L13"/>
    <mergeCell ref="K21:L21"/>
    <mergeCell ref="K16:L16"/>
    <mergeCell ref="D20:E20"/>
    <mergeCell ref="D17:E17"/>
    <mergeCell ref="K19:L19"/>
    <mergeCell ref="D26:E26"/>
    <mergeCell ref="F24:H24"/>
  </mergeCells>
  <printOptions horizontalCentered="1" verticalCentered="1"/>
  <pageMargins left="0.3937007874015748" right="0.3937007874015748" top="0.2" bottom="0.3937007874015748" header="0.34" footer="0.5118110236220472"/>
  <pageSetup horizontalDpi="300" verticalDpi="300" orientation="landscape" paperSize="9" r:id="rId3"/>
  <drawing r:id="rId2"/>
  <legacyDrawing r:id="rId1"/>
</worksheet>
</file>

<file path=xl/worksheets/sheet7.xml><?xml version="1.0" encoding="utf-8"?>
<worksheet xmlns="http://schemas.openxmlformats.org/spreadsheetml/2006/main" xmlns:r="http://schemas.openxmlformats.org/officeDocument/2006/relationships">
  <sheetPr codeName="Feuil18"/>
  <dimension ref="B1:B1"/>
  <sheetViews>
    <sheetView zoomScalePageLayoutView="0" workbookViewId="0" topLeftCell="A1">
      <pane ySplit="1" topLeftCell="A2" activePane="bottomLeft" state="frozen"/>
      <selection pane="topLeft" activeCell="A1" sqref="A1"/>
      <selection pane="bottomLeft" activeCell="E1" sqref="E1"/>
    </sheetView>
  </sheetViews>
  <sheetFormatPr defaultColWidth="11.00390625" defaultRowHeight="12.75"/>
  <cols>
    <col min="1" max="1" width="1.875" style="12" customWidth="1"/>
    <col min="2" max="6" width="11.375" style="12" customWidth="1"/>
    <col min="7" max="7" width="15.625" style="12" customWidth="1"/>
    <col min="8" max="16384" width="11.375" style="12" customWidth="1"/>
  </cols>
  <sheetData>
    <row r="1" ht="20.25" customHeight="1">
      <c r="B1" s="13" t="s">
        <v>87</v>
      </c>
    </row>
  </sheetData>
  <sheetProtection password="CDAC" sheet="1" objects="1" scenarios="1"/>
  <printOptions/>
  <pageMargins left="0.787401575" right="0.787401575" top="0.984251969" bottom="0.984251969" header="0.4921259845" footer="0.4921259845"/>
  <pageSetup orientation="portrait" paperSize="9"/>
  <drawing r:id="rId2"/>
  <legacyDrawing r:id="rId1"/>
</worksheet>
</file>

<file path=xl/worksheets/sheet8.xml><?xml version="1.0" encoding="utf-8"?>
<worksheet xmlns="http://schemas.openxmlformats.org/spreadsheetml/2006/main" xmlns:r="http://schemas.openxmlformats.org/officeDocument/2006/relationships">
  <sheetPr codeName="Feuil19"/>
  <dimension ref="B1:B1"/>
  <sheetViews>
    <sheetView zoomScalePageLayoutView="0" workbookViewId="0" topLeftCell="A1">
      <pane ySplit="1" topLeftCell="A2" activePane="bottomLeft" state="frozen"/>
      <selection pane="topLeft" activeCell="A1" sqref="A1"/>
      <selection pane="bottomLeft" activeCell="F1" sqref="F1"/>
    </sheetView>
  </sheetViews>
  <sheetFormatPr defaultColWidth="11.00390625" defaultRowHeight="12.75"/>
  <cols>
    <col min="1" max="1" width="1.00390625" style="6" customWidth="1"/>
    <col min="2" max="6" width="11.375" style="6" customWidth="1"/>
    <col min="7" max="7" width="9.125" style="6" customWidth="1"/>
    <col min="8" max="16384" width="11.375" style="6" customWidth="1"/>
  </cols>
  <sheetData>
    <row r="1" ht="18" customHeight="1">
      <c r="B1" s="14" t="s">
        <v>57</v>
      </c>
    </row>
  </sheetData>
  <sheetProtection password="CDAC" sheet="1" objects="1" scenarios="1"/>
  <printOptions/>
  <pageMargins left="0.787401575" right="0.787401575" top="0.984251969" bottom="0.984251969" header="0.4921259845" footer="0.4921259845"/>
  <pageSetup horizontalDpi="180" verticalDpi="180" orientation="portrait" paperSize="9" r:id="rId3"/>
  <drawing r:id="rId2"/>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Belamiri</dc:creator>
  <cp:keywords/>
  <dc:description/>
  <cp:lastModifiedBy>HP</cp:lastModifiedBy>
  <cp:lastPrinted>2021-02-15T10:31:21Z</cp:lastPrinted>
  <dcterms:created xsi:type="dcterms:W3CDTF">1999-09-18T08:25:47Z</dcterms:created>
  <dcterms:modified xsi:type="dcterms:W3CDTF">2021-03-10T10:19:35Z</dcterms:modified>
  <cp:category/>
  <cp:version/>
  <cp:contentType/>
  <cp:contentStatus/>
</cp:coreProperties>
</file>